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نشاط1" sheetId="1" r:id="rId1"/>
    <sheet name="نشاط2" sheetId="2" r:id="rId2"/>
    <sheet name="نشاط3" sheetId="3" r:id="rId3"/>
    <sheet name="نشاط 4" sheetId="4" r:id="rId4"/>
    <sheet name="نشاط5" sheetId="5" r:id="rId5"/>
    <sheet name="نشاط6" sheetId="6" r:id="rId6"/>
    <sheet name="قطاع" sheetId="7" r:id="rId7"/>
  </sheets>
  <externalReferences>
    <externalReference r:id="rId8"/>
  </externalReferences>
  <definedNames>
    <definedName name="_A65600">#REF!</definedName>
    <definedName name="_E65537">#REF!</definedName>
    <definedName name="_xlnm.Print_Area" localSheetId="6">قطاع!$A$1:$F$31</definedName>
    <definedName name="_xlnm.Print_Area" localSheetId="0">نشاط1!$A$1:$F$51</definedName>
    <definedName name="_xlnm.Print_Area" localSheetId="1">نشاط2!$A$1:$F$54</definedName>
    <definedName name="_xlnm.Print_Area" localSheetId="2">نشاط3!$A$1:$F$119</definedName>
  </definedNames>
  <calcPr calcId="124519" calcMode="manual"/>
</workbook>
</file>

<file path=xl/calcChain.xml><?xml version="1.0" encoding="utf-8"?>
<calcChain xmlns="http://schemas.openxmlformats.org/spreadsheetml/2006/main">
  <c r="F72" i="7"/>
  <c r="F71"/>
  <c r="F70"/>
  <c r="F69"/>
  <c r="F68"/>
  <c r="F67"/>
  <c r="F66"/>
  <c r="F65"/>
  <c r="F64"/>
  <c r="F63"/>
  <c r="F62"/>
  <c r="F49"/>
  <c r="F48"/>
  <c r="F45"/>
  <c r="F44"/>
  <c r="F41"/>
  <c r="F40"/>
  <c r="C53" i="6"/>
  <c r="C51"/>
  <c r="C50"/>
  <c r="C49"/>
  <c r="C43"/>
  <c r="F31"/>
  <c r="C31"/>
  <c r="D48" s="1"/>
  <c r="F30"/>
  <c r="C30"/>
  <c r="C46" s="1"/>
  <c r="F29"/>
  <c r="C29"/>
  <c r="F28"/>
  <c r="C28"/>
  <c r="F27"/>
  <c r="E33" s="1"/>
  <c r="C27"/>
  <c r="C42" s="1"/>
  <c r="F26"/>
  <c r="C26"/>
  <c r="F25"/>
  <c r="C25"/>
  <c r="F24"/>
  <c r="C24"/>
  <c r="F23"/>
  <c r="D44" s="1"/>
  <c r="C23"/>
  <c r="F22"/>
  <c r="C34" s="1"/>
  <c r="C22"/>
  <c r="F21"/>
  <c r="C21"/>
  <c r="F20"/>
  <c r="C20"/>
  <c r="F19"/>
  <c r="C19"/>
  <c r="F18"/>
  <c r="C18"/>
  <c r="F17"/>
  <c r="C17"/>
  <c r="F16"/>
  <c r="C16"/>
  <c r="F15"/>
  <c r="C15"/>
  <c r="F14"/>
  <c r="C14"/>
  <c r="C41" s="1"/>
  <c r="F13"/>
  <c r="C40" s="1"/>
  <c r="C13"/>
  <c r="C33" s="1"/>
  <c r="F12"/>
  <c r="C12"/>
  <c r="F11"/>
  <c r="C11"/>
  <c r="F10"/>
  <c r="C10"/>
  <c r="D45" s="1"/>
  <c r="F9"/>
  <c r="C9"/>
  <c r="F8"/>
  <c r="C8"/>
  <c r="F7"/>
  <c r="C7"/>
  <c r="F6"/>
  <c r="C6"/>
  <c r="F5"/>
  <c r="C5"/>
  <c r="C53" i="5"/>
  <c r="C49"/>
  <c r="D48"/>
  <c r="C47"/>
  <c r="F31"/>
  <c r="C31"/>
  <c r="F30"/>
  <c r="C30"/>
  <c r="C46" s="1"/>
  <c r="F29"/>
  <c r="C29"/>
  <c r="F28"/>
  <c r="E33" s="1"/>
  <c r="C34" s="1"/>
  <c r="C28"/>
  <c r="F27"/>
  <c r="C27"/>
  <c r="C42" s="1"/>
  <c r="F26"/>
  <c r="C26"/>
  <c r="C43" s="1"/>
  <c r="F25"/>
  <c r="C25"/>
  <c r="F24"/>
  <c r="C24"/>
  <c r="F23"/>
  <c r="D44" s="1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C41" s="1"/>
  <c r="F13"/>
  <c r="C50" s="1"/>
  <c r="C13"/>
  <c r="C33" s="1"/>
  <c r="F12"/>
  <c r="C12"/>
  <c r="F11"/>
  <c r="C11"/>
  <c r="F10"/>
  <c r="C51" s="1"/>
  <c r="C10"/>
  <c r="D45" s="1"/>
  <c r="F9"/>
  <c r="C9"/>
  <c r="F8"/>
  <c r="C8"/>
  <c r="F7"/>
  <c r="C7"/>
  <c r="F6"/>
  <c r="C6"/>
  <c r="F5"/>
  <c r="C5"/>
  <c r="F61" i="4"/>
  <c r="F61" i="7" s="1"/>
  <c r="F60" i="4"/>
  <c r="F60" i="7" s="1"/>
  <c r="F59" i="4"/>
  <c r="F59" i="7" s="1"/>
  <c r="F58" i="4"/>
  <c r="F58" i="7" s="1"/>
  <c r="F57" i="4"/>
  <c r="F57" i="7" s="1"/>
  <c r="F56" i="4"/>
  <c r="F56" i="7" s="1"/>
  <c r="F55" i="4"/>
  <c r="F55" i="7" s="1"/>
  <c r="F54" i="4"/>
  <c r="F54" i="7" s="1"/>
  <c r="F53" i="4"/>
  <c r="F53" i="7" s="1"/>
  <c r="C53" i="4"/>
  <c r="F52"/>
  <c r="F52" i="7" s="1"/>
  <c r="F51" i="4"/>
  <c r="F51" i="7" s="1"/>
  <c r="F50" i="4"/>
  <c r="F50" i="7" s="1"/>
  <c r="C50" i="4"/>
  <c r="F49"/>
  <c r="F48"/>
  <c r="F47"/>
  <c r="F47" i="7" s="1"/>
  <c r="F46" i="4"/>
  <c r="F46" i="7" s="1"/>
  <c r="C46" i="4"/>
  <c r="F45"/>
  <c r="F44"/>
  <c r="F43"/>
  <c r="F43" i="7" s="1"/>
  <c r="F42" i="4"/>
  <c r="F42" i="7" s="1"/>
  <c r="F41" i="4"/>
  <c r="C41"/>
  <c r="F40"/>
  <c r="F39"/>
  <c r="F39" i="7" s="1"/>
  <c r="F38" i="4"/>
  <c r="F38" i="7" s="1"/>
  <c r="F37" i="4"/>
  <c r="F37" i="7" s="1"/>
  <c r="F36" i="4"/>
  <c r="F36" i="7" s="1"/>
  <c r="F35" i="4"/>
  <c r="F34"/>
  <c r="F34" i="7" s="1"/>
  <c r="F33" i="4"/>
  <c r="F33" i="7" s="1"/>
  <c r="F32" i="4"/>
  <c r="F32" i="7" s="1"/>
  <c r="F31" i="4"/>
  <c r="C31"/>
  <c r="D45" s="1"/>
  <c r="F30"/>
  <c r="C30"/>
  <c r="F29"/>
  <c r="C29"/>
  <c r="F28"/>
  <c r="C28"/>
  <c r="C28" i="7" s="1"/>
  <c r="F27" i="4"/>
  <c r="C27"/>
  <c r="F26"/>
  <c r="C26"/>
  <c r="C43" s="1"/>
  <c r="F25"/>
  <c r="C25"/>
  <c r="F24"/>
  <c r="C24"/>
  <c r="C24" i="7" s="1"/>
  <c r="F23" i="4"/>
  <c r="C47" s="1"/>
  <c r="C23"/>
  <c r="F22"/>
  <c r="C22"/>
  <c r="F21"/>
  <c r="C21"/>
  <c r="F20"/>
  <c r="C20"/>
  <c r="C20" i="7" s="1"/>
  <c r="F19" i="4"/>
  <c r="C19"/>
  <c r="F18"/>
  <c r="C18"/>
  <c r="F17"/>
  <c r="C17"/>
  <c r="F16"/>
  <c r="C16"/>
  <c r="C16" i="7" s="1"/>
  <c r="F15" i="4"/>
  <c r="C15"/>
  <c r="F14"/>
  <c r="C14"/>
  <c r="F13"/>
  <c r="C40" s="1"/>
  <c r="C13"/>
  <c r="C33" s="1"/>
  <c r="F12"/>
  <c r="C12"/>
  <c r="C12" i="7" s="1"/>
  <c r="F11" i="4"/>
  <c r="C11"/>
  <c r="F10"/>
  <c r="C51" s="1"/>
  <c r="C10"/>
  <c r="F9"/>
  <c r="C9"/>
  <c r="F8"/>
  <c r="C8"/>
  <c r="D48" s="1"/>
  <c r="F7"/>
  <c r="C7"/>
  <c r="F6"/>
  <c r="C6"/>
  <c r="F5"/>
  <c r="C5"/>
  <c r="C53" i="3"/>
  <c r="C50" s="1"/>
  <c r="C51"/>
  <c r="C43"/>
  <c r="C40"/>
  <c r="F31"/>
  <c r="F31" i="7" s="1"/>
  <c r="C31" i="3"/>
  <c r="C33" s="1"/>
  <c r="F30"/>
  <c r="C30"/>
  <c r="C46" s="1"/>
  <c r="F29"/>
  <c r="C29"/>
  <c r="F28"/>
  <c r="C28"/>
  <c r="F27"/>
  <c r="F27" i="7" s="1"/>
  <c r="C27" i="3"/>
  <c r="C27" i="7" s="1"/>
  <c r="C40" s="1"/>
  <c r="F26" i="3"/>
  <c r="C26"/>
  <c r="F25"/>
  <c r="C25"/>
  <c r="F24"/>
  <c r="C24"/>
  <c r="F23"/>
  <c r="D44" s="1"/>
  <c r="C23"/>
  <c r="C23" i="7" s="1"/>
  <c r="F22" i="3"/>
  <c r="C22"/>
  <c r="F21"/>
  <c r="C21"/>
  <c r="F20"/>
  <c r="C20"/>
  <c r="F19"/>
  <c r="F19" i="7" s="1"/>
  <c r="C19" i="3"/>
  <c r="C19" i="7" s="1"/>
  <c r="F18" i="3"/>
  <c r="C18"/>
  <c r="F17"/>
  <c r="C17"/>
  <c r="F16"/>
  <c r="C16"/>
  <c r="F15"/>
  <c r="F15" i="7" s="1"/>
  <c r="C15" i="3"/>
  <c r="C15" i="7" s="1"/>
  <c r="F14" i="3"/>
  <c r="C14"/>
  <c r="C41" s="1"/>
  <c r="F13"/>
  <c r="C13"/>
  <c r="F12"/>
  <c r="C12"/>
  <c r="F11"/>
  <c r="F11" i="7" s="1"/>
  <c r="C11" i="3"/>
  <c r="C11" i="7" s="1"/>
  <c r="F10" i="3"/>
  <c r="C10"/>
  <c r="D45" s="1"/>
  <c r="F9"/>
  <c r="C9"/>
  <c r="F8"/>
  <c r="C8"/>
  <c r="F7"/>
  <c r="F7" i="7" s="1"/>
  <c r="C7" i="3"/>
  <c r="C7" i="7" s="1"/>
  <c r="F6" i="3"/>
  <c r="C6"/>
  <c r="F5"/>
  <c r="C5"/>
  <c r="C53" i="2"/>
  <c r="C50"/>
  <c r="C49"/>
  <c r="D48"/>
  <c r="C42"/>
  <c r="F31"/>
  <c r="C31"/>
  <c r="F30"/>
  <c r="C30"/>
  <c r="C46" s="1"/>
  <c r="F29"/>
  <c r="C29"/>
  <c r="F28"/>
  <c r="E33" s="1"/>
  <c r="C28"/>
  <c r="F27"/>
  <c r="C27"/>
  <c r="F26"/>
  <c r="C26"/>
  <c r="C43" s="1"/>
  <c r="F25"/>
  <c r="C25"/>
  <c r="F24"/>
  <c r="C24"/>
  <c r="F23"/>
  <c r="D44" s="1"/>
  <c r="C23"/>
  <c r="F22"/>
  <c r="C22"/>
  <c r="F21"/>
  <c r="C21"/>
  <c r="F20"/>
  <c r="C20"/>
  <c r="F19"/>
  <c r="C19"/>
  <c r="F18"/>
  <c r="C47" s="1"/>
  <c r="C18"/>
  <c r="F17"/>
  <c r="C17"/>
  <c r="F16"/>
  <c r="C16"/>
  <c r="F15"/>
  <c r="C15"/>
  <c r="F14"/>
  <c r="C14"/>
  <c r="C41" s="1"/>
  <c r="F13"/>
  <c r="C40" s="1"/>
  <c r="C13"/>
  <c r="C33" s="1"/>
  <c r="F12"/>
  <c r="C12"/>
  <c r="F11"/>
  <c r="C11"/>
  <c r="F10"/>
  <c r="C51" s="1"/>
  <c r="C10"/>
  <c r="D45" s="1"/>
  <c r="F9"/>
  <c r="C9"/>
  <c r="F8"/>
  <c r="C8"/>
  <c r="F7"/>
  <c r="C7"/>
  <c r="F6"/>
  <c r="C6"/>
  <c r="F5"/>
  <c r="C5"/>
  <c r="F118" i="1"/>
  <c r="F117"/>
  <c r="C53"/>
  <c r="C51" i="7" s="1"/>
  <c r="C50" i="1"/>
  <c r="C49"/>
  <c r="D48"/>
  <c r="C42"/>
  <c r="F31"/>
  <c r="C31"/>
  <c r="F30"/>
  <c r="F30" i="7" s="1"/>
  <c r="C30" i="1"/>
  <c r="C30" i="7" s="1"/>
  <c r="F29" i="1"/>
  <c r="F29" i="7" s="1"/>
  <c r="C29" i="1"/>
  <c r="C29" i="7" s="1"/>
  <c r="F28" i="1"/>
  <c r="F28" i="7" s="1"/>
  <c r="C28" i="1"/>
  <c r="F27"/>
  <c r="C27"/>
  <c r="F26"/>
  <c r="F26" i="7" s="1"/>
  <c r="C26" i="1"/>
  <c r="C43" s="1"/>
  <c r="F25"/>
  <c r="F25" i="7" s="1"/>
  <c r="C25" i="1"/>
  <c r="C25" i="7" s="1"/>
  <c r="F24" i="1"/>
  <c r="F24" i="7" s="1"/>
  <c r="C24" i="1"/>
  <c r="F23"/>
  <c r="D44" s="1"/>
  <c r="C23"/>
  <c r="F22"/>
  <c r="F22" i="7" s="1"/>
  <c r="C22" i="1"/>
  <c r="C22" i="7" s="1"/>
  <c r="F21" i="1"/>
  <c r="F21" i="7" s="1"/>
  <c r="C21" i="1"/>
  <c r="C21" i="7" s="1"/>
  <c r="F20" i="1"/>
  <c r="F20" i="7" s="1"/>
  <c r="C20" i="1"/>
  <c r="F19"/>
  <c r="C19"/>
  <c r="F18"/>
  <c r="C47" s="1"/>
  <c r="C18"/>
  <c r="C18" i="7" s="1"/>
  <c r="F17" i="1"/>
  <c r="F17" i="7" s="1"/>
  <c r="C17" i="1"/>
  <c r="C17" i="7" s="1"/>
  <c r="F16" i="1"/>
  <c r="F16" i="7" s="1"/>
  <c r="C16" i="1"/>
  <c r="F15"/>
  <c r="C15"/>
  <c r="F14"/>
  <c r="F14" i="7" s="1"/>
  <c r="C14" i="1"/>
  <c r="C14" i="7" s="1"/>
  <c r="F13" i="1"/>
  <c r="F13" i="7" s="1"/>
  <c r="C13" i="1"/>
  <c r="C13" i="7" s="1"/>
  <c r="F12" i="1"/>
  <c r="F12" i="7" s="1"/>
  <c r="C12" i="1"/>
  <c r="F11"/>
  <c r="C11"/>
  <c r="F10"/>
  <c r="C51" s="1"/>
  <c r="C10"/>
  <c r="C10" i="7" s="1"/>
  <c r="F9" i="1"/>
  <c r="F9" i="7" s="1"/>
  <c r="C9" i="1"/>
  <c r="C9" i="7" s="1"/>
  <c r="F8" i="1"/>
  <c r="F8" i="7" s="1"/>
  <c r="C8" i="1"/>
  <c r="F7"/>
  <c r="C7"/>
  <c r="F6"/>
  <c r="F6" i="7" s="1"/>
  <c r="C6" i="1"/>
  <c r="C6" i="7" s="1"/>
  <c r="F5" i="1"/>
  <c r="F5" i="7" s="1"/>
  <c r="C5" i="1"/>
  <c r="C5" i="7" s="1"/>
  <c r="C34" i="3" l="1"/>
  <c r="C44" i="7"/>
  <c r="C38"/>
  <c r="C48"/>
  <c r="C39"/>
  <c r="E35" i="2"/>
  <c r="C41" i="1"/>
  <c r="C8" i="7"/>
  <c r="C40" i="1"/>
  <c r="C42" i="3"/>
  <c r="F35" i="1"/>
  <c r="F35" i="7" s="1"/>
  <c r="E34" i="1"/>
  <c r="C46"/>
  <c r="F18" i="7"/>
  <c r="C33" i="1"/>
  <c r="D45"/>
  <c r="C47" i="3"/>
  <c r="C47" i="6"/>
  <c r="C26" i="7"/>
  <c r="C41" s="1"/>
  <c r="C42" i="4"/>
  <c r="C40" i="5"/>
  <c r="C49" i="3"/>
  <c r="C31" i="7"/>
  <c r="C33" s="1"/>
  <c r="D48" i="3"/>
  <c r="C49" i="4"/>
  <c r="E33" i="3"/>
  <c r="D44" i="4"/>
  <c r="F23" i="7"/>
  <c r="F10"/>
  <c r="C49" s="1"/>
  <c r="E33" i="4"/>
  <c r="C34" s="1"/>
  <c r="D46" i="7" l="1"/>
  <c r="D43"/>
  <c r="D42"/>
  <c r="E33"/>
  <c r="E35" s="1"/>
  <c r="C45"/>
  <c r="C47"/>
</calcChain>
</file>

<file path=xl/sharedStrings.xml><?xml version="1.0" encoding="utf-8"?>
<sst xmlns="http://schemas.openxmlformats.org/spreadsheetml/2006/main" count="587" uniqueCount="107">
  <si>
    <t>تحليل مؤشرات مجموع نشاط صناعة المنتجات الغذائية المصنعة والمشروبات والتبغ لسنة 2015</t>
  </si>
  <si>
    <t>الف دينار</t>
  </si>
  <si>
    <t>التسلسل</t>
  </si>
  <si>
    <t>المفــــــــــردات</t>
  </si>
  <si>
    <t>المبلــــغ</t>
  </si>
  <si>
    <t>المفــــــــــــردات</t>
  </si>
  <si>
    <t>المبلـــغ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</si>
  <si>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</si>
  <si>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</si>
  <si>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</si>
  <si>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</si>
  <si>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</si>
  <si>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</si>
  <si>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</si>
  <si>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</si>
  <si>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</si>
  <si>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</si>
  <si>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</si>
  <si>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</si>
  <si>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</si>
  <si>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</si>
  <si>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</si>
  <si>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</si>
  <si>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</si>
  <si>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</si>
  <si>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</si>
  <si>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</si>
  <si>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</si>
  <si>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</si>
  <si>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</si>
  <si>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</si>
  <si>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</si>
  <si>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</si>
  <si>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</si>
  <si>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</si>
  <si>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</si>
  <si>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</si>
  <si>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</si>
  <si>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</si>
  <si>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</si>
  <si>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</si>
  <si>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</si>
  <si>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</si>
  <si>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</si>
  <si>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</si>
  <si>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</si>
  <si>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</si>
  <si>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</si>
  <si>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</si>
  <si>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</si>
  <si>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</si>
  <si>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</si>
  <si>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</si>
  <si>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</si>
  <si>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</si>
  <si>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</si>
  <si>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</si>
  <si>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</si>
  <si>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</si>
  <si>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</si>
  <si>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</si>
  <si>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</si>
  <si>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والمشروبات والتبغ</t>
  </si>
  <si>
    <t>المنشأة: الشركة العامة للمحاصيل الصناعية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</si>
  <si>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</si>
  <si>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</si>
  <si>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</si>
  <si>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</si>
  <si>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</si>
  <si>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</si>
  <si>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</si>
  <si>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</si>
  <si>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</si>
  <si>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</si>
  <si>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</si>
  <si>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</si>
  <si>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</si>
  <si>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</si>
  <si>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</si>
  <si>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</si>
  <si>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</si>
  <si>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 xml:space="preserve"> تحليل مؤشرات مجموع نشاط صناعة المنسوجات والالبسة الجاهزة والجلدية لسنة 2015           </t>
  </si>
  <si>
    <t>المبلـــــغ</t>
  </si>
  <si>
    <t>الجهاز المركزي للإحصاء وتكنولوجيا المعلومات (الحسابات القومية)</t>
  </si>
  <si>
    <t xml:space="preserve">القطاع: صناعة تحويلية عام              </t>
  </si>
  <si>
    <t>النشاط: صناعة المنسوجات والالبسة الجاهزة والجلدية</t>
  </si>
  <si>
    <t>السنة: 2004</t>
  </si>
  <si>
    <t xml:space="preserve"> تحليل مؤشرات مجموع نشاط صناعة الورق والمنتجات الورقية والطباعة والنشر لسنة 2015           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</si>
  <si>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</si>
  <si>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</si>
  <si>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</si>
  <si>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الصناعات الكيمياوية ومنتوجاتها لسنة 2015</t>
  </si>
  <si>
    <t xml:space="preserve"> تحليل مؤشرات مجموع نشاط صناعة منتوجات الخامات التعدينية غير المعدنية لسنة 2015</t>
  </si>
  <si>
    <t>المبلــــــغ</t>
  </si>
  <si>
    <t>النشاط: صناعة منتوجات الخامات التعدينية غير المعدنية</t>
  </si>
  <si>
    <t xml:space="preserve"> تحليل مؤشرات مجموع نشاط صناعة المنتجات المعدنية المصنعة والمكائن والمعدات لسنة 2015</t>
  </si>
  <si>
    <t xml:space="preserve">النشاط: صناعة المنتجات المعدنية المصنعة والمكائن والمعدات </t>
  </si>
  <si>
    <t>السنة: 2003</t>
  </si>
  <si>
    <t xml:space="preserve"> تحليل مؤشرات مجموع قطاع الصناعة التحويلية العام لسنة 2015</t>
  </si>
  <si>
    <t>القطاع : الصناعة التحويلية العام</t>
  </si>
  <si>
    <t xml:space="preserve"> جدول(1) </t>
  </si>
  <si>
    <t xml:space="preserve"> جدول(2) </t>
  </si>
  <si>
    <t xml:space="preserve"> جدول(3) </t>
  </si>
  <si>
    <t xml:space="preserve"> جدول(4) </t>
  </si>
  <si>
    <t xml:space="preserve"> جدول(5) </t>
  </si>
  <si>
    <t xml:space="preserve"> جدول(6) </t>
  </si>
  <si>
    <t xml:space="preserve"> جدول(7) 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</si>
</sst>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"/>
      <charset val="178"/>
    </font>
    <font>
      <b/>
      <sz val="14"/>
      <name val="Arial"/>
      <family val="2"/>
    </font>
    <font>
      <sz val="10"/>
      <name val="Simplified Arabic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2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2" fillId="3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inden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 indent="2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 indent="2"/>
    </xf>
    <xf numFmtId="3" fontId="4" fillId="0" borderId="4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right" vertical="center" indent="1"/>
    </xf>
    <xf numFmtId="0" fontId="9" fillId="4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right" vertical="center" indent="2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 indent="2"/>
    </xf>
    <xf numFmtId="3" fontId="8" fillId="0" borderId="3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 indent="2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 indent="2"/>
    </xf>
    <xf numFmtId="0" fontId="8" fillId="0" borderId="11" xfId="0" applyFont="1" applyBorder="1" applyAlignment="1">
      <alignment horizontal="right" vertical="center" indent="2"/>
    </xf>
    <xf numFmtId="0" fontId="8" fillId="0" borderId="4" xfId="0" applyFon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9" fillId="4" borderId="2" xfId="0" applyFont="1" applyFill="1" applyBorder="1" applyAlignment="1">
      <alignment horizontal="right" vertical="center" indent="2"/>
    </xf>
    <xf numFmtId="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80;&#1583;&#1575;&#1608;&#16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صناعة السكر"/>
      <sheetName val="ورقة1 (1)"/>
      <sheetName val="البان"/>
      <sheetName val="ورقة 2"/>
      <sheetName val="نشاط1"/>
      <sheetName val="ورقة النشاط"/>
      <sheetName val="الصناعات الجلدية"/>
      <sheetName val="النسيجية الحلة"/>
      <sheetName val="ورقة3"/>
      <sheetName val="صناعة النسيجية واسط"/>
      <sheetName val="ورقة 4"/>
      <sheetName val="سجاد اليدوي"/>
      <sheetName val="ورقة 5"/>
      <sheetName val="الجلدية"/>
      <sheetName val="ورقة6"/>
      <sheetName val="الصوفية"/>
      <sheetName val="ورقة ص7"/>
      <sheetName val="نشاط2"/>
      <sheetName val="ورقةنشاط"/>
      <sheetName val="دار الثقافة"/>
      <sheetName val="ورقة ا8"/>
      <sheetName val="الورقية"/>
      <sheetName val="ورقية الورقة"/>
      <sheetName val="نشاط3"/>
      <sheetName val="ورقة نشاط"/>
      <sheetName val="شركة تعبية الغاز"/>
      <sheetName val="Sheet5"/>
      <sheetName val="غاز الشمال"/>
      <sheetName val="ورقة غاز"/>
      <sheetName val="مصافي الجنوب"/>
      <sheetName val="ورقة61"/>
      <sheetName val="مصافي الوسط"/>
      <sheetName val="مصافي ورقة"/>
      <sheetName val="الفرات"/>
      <sheetName val="ورقة44"/>
      <sheetName val="مطاطية"/>
      <sheetName val="ورقة54"/>
      <sheetName val="اطارات النجف"/>
      <sheetName val="ورقة39"/>
      <sheetName val="الصواري"/>
      <sheetName val="ورقة26"/>
      <sheetName val="أدوية "/>
      <sheetName val="ورقة 25"/>
      <sheetName val="البتروكيمياوية"/>
      <sheetName val="ورقة42"/>
      <sheetName val="نشاط 4"/>
      <sheetName val="ورقةن"/>
      <sheetName val="السمنت الجنوبية "/>
      <sheetName val="ورقة5"/>
      <sheetName val="صناعة التعدين"/>
      <sheetName val="ورقة "/>
      <sheetName val="نشاط5"/>
      <sheetName val="ورقة ن "/>
      <sheetName val="نصر"/>
      <sheetName val="ورقة38"/>
      <sheetName val="الحديد والصلب"/>
      <sheetName val="ورقة الحديد"/>
      <sheetName val="شركة حمورابي"/>
      <sheetName val="ورقة حمورابي"/>
      <sheetName val="الفولاذية"/>
      <sheetName val="ورقة34"/>
      <sheetName val="سيارات"/>
      <sheetName val="ورقة15"/>
      <sheetName val="اور"/>
      <sheetName val="ورقة اور"/>
      <sheetName val="ديالى"/>
      <sheetName val="ورقة ديالى"/>
      <sheetName val="ميكانيكية الاسكندرية (2)"/>
      <sheetName val="ورقة50"/>
      <sheetName val="شركة الفارس"/>
      <sheetName val="ورقة62"/>
      <sheetName val="شركة التحدي"/>
      <sheetName val="ورقة18"/>
      <sheetName val="ابن ماجد"/>
      <sheetName val="ورقة ماجد"/>
      <sheetName val="نشاط6"/>
      <sheetName val="ورقة4"/>
      <sheetName val="قطاع"/>
      <sheetName val="ورقة53"/>
      <sheetName val="تقرير التواف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1622111</v>
          </cell>
          <cell r="F5">
            <v>6200752</v>
          </cell>
        </row>
        <row r="6">
          <cell r="C6">
            <v>-85824191</v>
          </cell>
          <cell r="F6">
            <v>117126</v>
          </cell>
        </row>
        <row r="7">
          <cell r="C7">
            <v>0</v>
          </cell>
          <cell r="F7">
            <v>2373689</v>
          </cell>
        </row>
        <row r="8">
          <cell r="C8">
            <v>-84202080</v>
          </cell>
          <cell r="F8">
            <v>107544</v>
          </cell>
        </row>
        <row r="9">
          <cell r="C9">
            <v>0</v>
          </cell>
          <cell r="F9">
            <v>2266145</v>
          </cell>
        </row>
        <row r="10">
          <cell r="C10">
            <v>0</v>
          </cell>
          <cell r="F10">
            <v>1155184</v>
          </cell>
        </row>
        <row r="11">
          <cell r="C11">
            <v>-84202080</v>
          </cell>
          <cell r="F11">
            <v>0</v>
          </cell>
        </row>
        <row r="12">
          <cell r="C12">
            <v>96068421</v>
          </cell>
          <cell r="F12">
            <v>0</v>
          </cell>
        </row>
        <row r="13">
          <cell r="C13">
            <v>11866341</v>
          </cell>
          <cell r="F13">
            <v>1155184</v>
          </cell>
        </row>
        <row r="14">
          <cell r="C14">
            <v>6317878</v>
          </cell>
          <cell r="F14">
            <v>523297</v>
          </cell>
        </row>
        <row r="15">
          <cell r="C15">
            <v>0</v>
          </cell>
          <cell r="F15">
            <v>631887</v>
          </cell>
        </row>
        <row r="16">
          <cell r="C16">
            <v>3847592</v>
          </cell>
          <cell r="F16">
            <v>0</v>
          </cell>
        </row>
        <row r="17">
          <cell r="C17">
            <v>2470286</v>
          </cell>
          <cell r="F17">
            <v>0</v>
          </cell>
        </row>
        <row r="18">
          <cell r="C18">
            <v>2220832</v>
          </cell>
          <cell r="F18">
            <v>631887</v>
          </cell>
        </row>
        <row r="19">
          <cell r="C19">
            <v>1854397</v>
          </cell>
          <cell r="F19">
            <v>364706</v>
          </cell>
        </row>
        <row r="20">
          <cell r="C20">
            <v>0</v>
          </cell>
          <cell r="F20">
            <v>267181</v>
          </cell>
        </row>
        <row r="21">
          <cell r="C21">
            <v>33229</v>
          </cell>
          <cell r="F21">
            <v>11280045</v>
          </cell>
        </row>
        <row r="22">
          <cell r="C22">
            <v>75859</v>
          </cell>
          <cell r="F22">
            <v>11547226</v>
          </cell>
        </row>
        <row r="23">
          <cell r="C23">
            <v>257347</v>
          </cell>
          <cell r="F23">
            <v>-2049886</v>
          </cell>
        </row>
        <row r="24">
          <cell r="C24">
            <v>0</v>
          </cell>
          <cell r="F24">
            <v>-2049886</v>
          </cell>
        </row>
        <row r="25">
          <cell r="C25">
            <v>2307590</v>
          </cell>
          <cell r="F25">
            <v>0</v>
          </cell>
        </row>
        <row r="26">
          <cell r="C26">
            <v>4867633</v>
          </cell>
          <cell r="F26">
            <v>0</v>
          </cell>
        </row>
        <row r="27">
          <cell r="C27">
            <v>9396055</v>
          </cell>
          <cell r="F27">
            <v>13881500</v>
          </cell>
        </row>
        <row r="28">
          <cell r="C28">
            <v>-86672366</v>
          </cell>
          <cell r="F28">
            <v>0</v>
          </cell>
        </row>
        <row r="29">
          <cell r="C29">
            <v>0</v>
          </cell>
          <cell r="F29">
            <v>-284388</v>
          </cell>
        </row>
        <row r="30">
          <cell r="C30">
            <v>-84202080</v>
          </cell>
          <cell r="F30">
            <v>13881500</v>
          </cell>
        </row>
        <row r="31">
          <cell r="C31">
            <v>11866341</v>
          </cell>
          <cell r="F31">
            <v>-13614319</v>
          </cell>
        </row>
        <row r="103">
          <cell r="C103">
            <v>333217</v>
          </cell>
        </row>
        <row r="117">
          <cell r="F117">
            <v>284388</v>
          </cell>
        </row>
      </sheetData>
      <sheetData sheetId="8"/>
      <sheetData sheetId="9">
        <row r="5">
          <cell r="C5">
            <v>37849678</v>
          </cell>
          <cell r="F5">
            <v>36495447</v>
          </cell>
        </row>
        <row r="6">
          <cell r="C6">
            <v>-186610926</v>
          </cell>
          <cell r="F6">
            <v>2406492</v>
          </cell>
        </row>
        <row r="7">
          <cell r="C7">
            <v>0</v>
          </cell>
          <cell r="F7">
            <v>2908606</v>
          </cell>
        </row>
        <row r="8">
          <cell r="C8">
            <v>-148761248</v>
          </cell>
          <cell r="F8">
            <v>273603</v>
          </cell>
        </row>
        <row r="9">
          <cell r="C9">
            <v>0</v>
          </cell>
          <cell r="F9">
            <v>2635003</v>
          </cell>
        </row>
        <row r="10">
          <cell r="C10">
            <v>132982466</v>
          </cell>
          <cell r="F10">
            <v>7025216</v>
          </cell>
        </row>
        <row r="11">
          <cell r="C11">
            <v>-15778782</v>
          </cell>
          <cell r="F11">
            <v>0</v>
          </cell>
        </row>
        <row r="12">
          <cell r="C12">
            <v>57958675</v>
          </cell>
          <cell r="F12">
            <v>40667</v>
          </cell>
        </row>
        <row r="13">
          <cell r="C13">
            <v>42179893</v>
          </cell>
          <cell r="F13">
            <v>7065883</v>
          </cell>
        </row>
        <row r="14">
          <cell r="C14">
            <v>38859573</v>
          </cell>
          <cell r="F14">
            <v>6394714</v>
          </cell>
        </row>
        <row r="15">
          <cell r="C15">
            <v>42366</v>
          </cell>
          <cell r="F15">
            <v>671169</v>
          </cell>
        </row>
        <row r="16">
          <cell r="C16">
            <v>722541</v>
          </cell>
          <cell r="F16">
            <v>0</v>
          </cell>
        </row>
        <row r="17">
          <cell r="C17">
            <v>38179398</v>
          </cell>
          <cell r="F17">
            <v>0</v>
          </cell>
        </row>
        <row r="18">
          <cell r="C18">
            <v>2586133</v>
          </cell>
          <cell r="F18">
            <v>671169</v>
          </cell>
        </row>
        <row r="19">
          <cell r="C19">
            <v>2201658</v>
          </cell>
          <cell r="F19">
            <v>78953</v>
          </cell>
        </row>
        <row r="20">
          <cell r="C20">
            <v>14205</v>
          </cell>
          <cell r="F20">
            <v>592216</v>
          </cell>
        </row>
        <row r="21">
          <cell r="C21">
            <v>309842</v>
          </cell>
          <cell r="F21">
            <v>22370206</v>
          </cell>
        </row>
        <row r="22">
          <cell r="C22">
            <v>0</v>
          </cell>
          <cell r="F22">
            <v>22962422</v>
          </cell>
        </row>
        <row r="23">
          <cell r="C23">
            <v>60428</v>
          </cell>
          <cell r="F23">
            <v>-690351</v>
          </cell>
        </row>
        <row r="24">
          <cell r="C24">
            <v>0</v>
          </cell>
          <cell r="F24">
            <v>-690351</v>
          </cell>
        </row>
        <row r="25">
          <cell r="C25">
            <v>1362672</v>
          </cell>
          <cell r="F25">
            <v>0</v>
          </cell>
        </row>
        <row r="26">
          <cell r="C26">
            <v>45690</v>
          </cell>
          <cell r="F26">
            <v>0</v>
          </cell>
        </row>
        <row r="27">
          <cell r="C27">
            <v>3994495</v>
          </cell>
          <cell r="F27">
            <v>23652773</v>
          </cell>
        </row>
        <row r="28">
          <cell r="C28">
            <v>-53964180</v>
          </cell>
          <cell r="F28">
            <v>0</v>
          </cell>
        </row>
        <row r="29">
          <cell r="C29">
            <v>6000</v>
          </cell>
          <cell r="F29">
            <v>0</v>
          </cell>
        </row>
        <row r="30">
          <cell r="C30">
            <v>-15778782</v>
          </cell>
          <cell r="F30">
            <v>23652773</v>
          </cell>
        </row>
        <row r="31">
          <cell r="C31">
            <v>42179893</v>
          </cell>
          <cell r="F31">
            <v>-23060557</v>
          </cell>
        </row>
        <row r="103">
          <cell r="C103">
            <v>6179690</v>
          </cell>
        </row>
      </sheetData>
      <sheetData sheetId="10"/>
      <sheetData sheetId="11"/>
      <sheetData sheetId="12"/>
      <sheetData sheetId="13"/>
      <sheetData sheetId="14">
        <row r="5">
          <cell r="C5">
            <v>1508954</v>
          </cell>
          <cell r="F5">
            <v>86983196</v>
          </cell>
        </row>
        <row r="6">
          <cell r="C6">
            <v>-328425805</v>
          </cell>
          <cell r="F6">
            <v>8185612</v>
          </cell>
        </row>
        <row r="7">
          <cell r="C7">
            <v>0</v>
          </cell>
          <cell r="F7">
            <v>23707903</v>
          </cell>
        </row>
        <row r="8">
          <cell r="C8">
            <v>-326916851</v>
          </cell>
          <cell r="F8">
            <v>7587583</v>
          </cell>
        </row>
        <row r="9">
          <cell r="C9">
            <v>0</v>
          </cell>
          <cell r="F9">
            <v>16120320</v>
          </cell>
        </row>
        <row r="10">
          <cell r="C10">
            <v>19949812</v>
          </cell>
          <cell r="F10">
            <v>3474207</v>
          </cell>
        </row>
        <row r="11">
          <cell r="C11">
            <v>-306967039</v>
          </cell>
          <cell r="F11">
            <v>-182472</v>
          </cell>
        </row>
        <row r="12">
          <cell r="C12">
            <v>413940676</v>
          </cell>
          <cell r="F12">
            <v>85690</v>
          </cell>
        </row>
        <row r="13">
          <cell r="C13">
            <v>106973637</v>
          </cell>
          <cell r="F13">
            <v>3377425</v>
          </cell>
        </row>
        <row r="14">
          <cell r="C14">
            <v>93424261</v>
          </cell>
          <cell r="F14">
            <v>4599074</v>
          </cell>
        </row>
        <row r="15">
          <cell r="C15">
            <v>1744547</v>
          </cell>
          <cell r="F15">
            <v>-1221649</v>
          </cell>
        </row>
        <row r="16">
          <cell r="C16">
            <v>33785691</v>
          </cell>
          <cell r="F16">
            <v>0</v>
          </cell>
        </row>
        <row r="17">
          <cell r="C17">
            <v>61383117</v>
          </cell>
          <cell r="F17">
            <v>0</v>
          </cell>
        </row>
        <row r="18">
          <cell r="C18">
            <v>22114287</v>
          </cell>
          <cell r="F18">
            <v>-1221649</v>
          </cell>
        </row>
        <row r="19">
          <cell r="C19">
            <v>13884929</v>
          </cell>
          <cell r="F19">
            <v>6526453</v>
          </cell>
        </row>
        <row r="20">
          <cell r="C20">
            <v>1306618</v>
          </cell>
          <cell r="F20">
            <v>-7748102</v>
          </cell>
        </row>
        <row r="21">
          <cell r="C21">
            <v>6280966</v>
          </cell>
          <cell r="F21">
            <v>-166121</v>
          </cell>
        </row>
        <row r="22">
          <cell r="C22">
            <v>191294</v>
          </cell>
          <cell r="F22">
            <v>-7914223</v>
          </cell>
        </row>
        <row r="23">
          <cell r="C23">
            <v>450480</v>
          </cell>
          <cell r="F23">
            <v>-55657959</v>
          </cell>
        </row>
        <row r="24">
          <cell r="C24">
            <v>0</v>
          </cell>
          <cell r="F24">
            <v>-55657959</v>
          </cell>
        </row>
        <row r="25">
          <cell r="C25">
            <v>21700238</v>
          </cell>
          <cell r="F25">
            <v>0</v>
          </cell>
        </row>
        <row r="26">
          <cell r="C26">
            <v>1775995</v>
          </cell>
          <cell r="F26">
            <v>0</v>
          </cell>
        </row>
        <row r="27">
          <cell r="C27">
            <v>45590520</v>
          </cell>
          <cell r="F27">
            <v>47735852</v>
          </cell>
        </row>
        <row r="28">
          <cell r="C28">
            <v>-368350156</v>
          </cell>
          <cell r="F28">
            <v>7884</v>
          </cell>
        </row>
        <row r="29">
          <cell r="C29">
            <v>0</v>
          </cell>
          <cell r="F29">
            <v>0</v>
          </cell>
        </row>
        <row r="30">
          <cell r="C30">
            <v>-306967039</v>
          </cell>
          <cell r="F30">
            <v>47735852</v>
          </cell>
        </row>
        <row r="31">
          <cell r="C31">
            <v>106973637</v>
          </cell>
          <cell r="F31">
            <v>-55483954</v>
          </cell>
        </row>
        <row r="103">
          <cell r="C103">
            <v>4223938</v>
          </cell>
        </row>
      </sheetData>
      <sheetData sheetId="15"/>
      <sheetData sheetId="16">
        <row r="5">
          <cell r="C5">
            <v>1500000</v>
          </cell>
          <cell r="F5">
            <v>19439217</v>
          </cell>
        </row>
        <row r="6">
          <cell r="C6">
            <v>-194680430</v>
          </cell>
          <cell r="F6">
            <v>15693673</v>
          </cell>
        </row>
        <row r="7">
          <cell r="C7">
            <v>0</v>
          </cell>
          <cell r="F7">
            <v>9938099</v>
          </cell>
        </row>
        <row r="8">
          <cell r="C8">
            <v>-193180430</v>
          </cell>
          <cell r="F8">
            <v>5467370</v>
          </cell>
        </row>
        <row r="9">
          <cell r="C9">
            <v>0</v>
          </cell>
          <cell r="F9">
            <v>4470729</v>
          </cell>
        </row>
        <row r="10">
          <cell r="C10">
            <v>155158457</v>
          </cell>
          <cell r="F10">
            <v>3071989</v>
          </cell>
        </row>
        <row r="11">
          <cell r="C11">
            <v>-38021973</v>
          </cell>
          <cell r="F11">
            <v>84307</v>
          </cell>
        </row>
        <row r="12">
          <cell r="C12">
            <v>78759260</v>
          </cell>
          <cell r="F12">
            <v>34402</v>
          </cell>
        </row>
        <row r="13">
          <cell r="C13">
            <v>40737287</v>
          </cell>
          <cell r="F13">
            <v>3190698</v>
          </cell>
        </row>
        <row r="14">
          <cell r="C14">
            <v>35132890</v>
          </cell>
          <cell r="F14">
            <v>2849224</v>
          </cell>
        </row>
        <row r="15">
          <cell r="C15">
            <v>0</v>
          </cell>
          <cell r="F15">
            <v>341474</v>
          </cell>
        </row>
        <row r="16">
          <cell r="C16">
            <v>5615357</v>
          </cell>
          <cell r="F16">
            <v>0</v>
          </cell>
        </row>
        <row r="17">
          <cell r="C17">
            <v>29517533</v>
          </cell>
          <cell r="F17">
            <v>0</v>
          </cell>
        </row>
        <row r="18">
          <cell r="C18">
            <v>8165929</v>
          </cell>
          <cell r="F18">
            <v>341474</v>
          </cell>
        </row>
        <row r="19">
          <cell r="C19">
            <v>3089321</v>
          </cell>
          <cell r="F19">
            <v>2101350</v>
          </cell>
        </row>
        <row r="20">
          <cell r="C20">
            <v>420569</v>
          </cell>
          <cell r="F20">
            <v>-1759876</v>
          </cell>
        </row>
        <row r="21">
          <cell r="C21">
            <v>4505408</v>
          </cell>
          <cell r="F21">
            <v>31035</v>
          </cell>
        </row>
        <row r="22">
          <cell r="C22">
            <v>0</v>
          </cell>
          <cell r="F22">
            <v>-1728841</v>
          </cell>
        </row>
        <row r="23">
          <cell r="C23">
            <v>150631</v>
          </cell>
          <cell r="F23">
            <v>-30792827</v>
          </cell>
        </row>
        <row r="24">
          <cell r="C24">
            <v>0</v>
          </cell>
          <cell r="F24">
            <v>-30792827</v>
          </cell>
        </row>
        <row r="25">
          <cell r="C25">
            <v>2599438</v>
          </cell>
          <cell r="F25">
            <v>0</v>
          </cell>
        </row>
        <row r="26">
          <cell r="C26">
            <v>454387</v>
          </cell>
          <cell r="F26">
            <v>0</v>
          </cell>
        </row>
        <row r="27">
          <cell r="C27">
            <v>11219754</v>
          </cell>
          <cell r="F27">
            <v>29063986</v>
          </cell>
        </row>
        <row r="28">
          <cell r="C28">
            <v>-67539506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-38021973</v>
          </cell>
          <cell r="F30">
            <v>29063986</v>
          </cell>
        </row>
        <row r="31">
          <cell r="C31">
            <v>40737287</v>
          </cell>
          <cell r="F31">
            <v>-30823862</v>
          </cell>
        </row>
        <row r="103">
          <cell r="C103">
            <v>2745967</v>
          </cell>
        </row>
      </sheetData>
      <sheetData sheetId="17"/>
      <sheetData sheetId="18">
        <row r="5">
          <cell r="C5">
            <v>507612</v>
          </cell>
          <cell r="F5">
            <v>1061536</v>
          </cell>
        </row>
        <row r="6">
          <cell r="C6">
            <v>-28243392</v>
          </cell>
          <cell r="F6">
            <v>365</v>
          </cell>
        </row>
        <row r="7">
          <cell r="C7">
            <v>0</v>
          </cell>
          <cell r="F7">
            <v>3700678</v>
          </cell>
        </row>
        <row r="8">
          <cell r="C8">
            <v>-27735780</v>
          </cell>
          <cell r="F8">
            <v>3302976</v>
          </cell>
        </row>
        <row r="9">
          <cell r="C9">
            <v>0</v>
          </cell>
          <cell r="F9">
            <v>397702</v>
          </cell>
        </row>
        <row r="10">
          <cell r="C10">
            <v>0</v>
          </cell>
          <cell r="F10">
            <v>1455910</v>
          </cell>
        </row>
        <row r="11">
          <cell r="C11">
            <v>-27735780</v>
          </cell>
          <cell r="F11">
            <v>-54527</v>
          </cell>
        </row>
        <row r="12">
          <cell r="C12">
            <v>34359609</v>
          </cell>
          <cell r="F12">
            <v>979</v>
          </cell>
        </row>
        <row r="13">
          <cell r="C13">
            <v>6623829</v>
          </cell>
          <cell r="F13">
            <v>1402362</v>
          </cell>
        </row>
        <row r="14">
          <cell r="C14">
            <v>1061901</v>
          </cell>
          <cell r="F14">
            <v>1008240</v>
          </cell>
        </row>
        <row r="15">
          <cell r="C15">
            <v>0</v>
          </cell>
          <cell r="F15">
            <v>394122</v>
          </cell>
        </row>
        <row r="16">
          <cell r="C16">
            <v>676093</v>
          </cell>
          <cell r="F16">
            <v>0</v>
          </cell>
        </row>
        <row r="17">
          <cell r="C17">
            <v>385808</v>
          </cell>
          <cell r="F17">
            <v>0</v>
          </cell>
        </row>
        <row r="18">
          <cell r="C18">
            <v>3674357</v>
          </cell>
          <cell r="F18">
            <v>394122</v>
          </cell>
        </row>
        <row r="19">
          <cell r="C19">
            <v>318739</v>
          </cell>
          <cell r="F19">
            <v>77796</v>
          </cell>
        </row>
        <row r="20">
          <cell r="C20">
            <v>93265</v>
          </cell>
          <cell r="F20">
            <v>316326</v>
          </cell>
        </row>
        <row r="21">
          <cell r="C21">
            <v>3209711</v>
          </cell>
          <cell r="F21">
            <v>4234673</v>
          </cell>
        </row>
        <row r="22">
          <cell r="C22">
            <v>0</v>
          </cell>
          <cell r="F22">
            <v>4550999</v>
          </cell>
        </row>
        <row r="23">
          <cell r="C23">
            <v>52642</v>
          </cell>
          <cell r="F23">
            <v>-352220</v>
          </cell>
        </row>
        <row r="24">
          <cell r="C24">
            <v>0</v>
          </cell>
          <cell r="F24">
            <v>-352220</v>
          </cell>
        </row>
        <row r="25">
          <cell r="C25">
            <v>1234582</v>
          </cell>
          <cell r="F25">
            <v>0</v>
          </cell>
        </row>
        <row r="26">
          <cell r="C26">
            <v>1329082</v>
          </cell>
          <cell r="F26">
            <v>0</v>
          </cell>
        </row>
        <row r="27">
          <cell r="C27">
            <v>6238021</v>
          </cell>
          <cell r="F27">
            <v>4903219</v>
          </cell>
        </row>
        <row r="28">
          <cell r="C28">
            <v>-28121588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-27735780</v>
          </cell>
          <cell r="F30">
            <v>4903219</v>
          </cell>
        </row>
        <row r="31">
          <cell r="C31">
            <v>6623829</v>
          </cell>
          <cell r="F31">
            <v>-4586893</v>
          </cell>
        </row>
        <row r="103">
          <cell r="C103">
            <v>932791</v>
          </cell>
        </row>
      </sheetData>
      <sheetData sheetId="19"/>
      <sheetData sheetId="20">
        <row r="5">
          <cell r="C5">
            <v>1520000</v>
          </cell>
          <cell r="F5">
            <v>8433339</v>
          </cell>
        </row>
        <row r="6">
          <cell r="C6">
            <v>-172408153</v>
          </cell>
          <cell r="F6">
            <v>-591052</v>
          </cell>
        </row>
        <row r="7">
          <cell r="C7">
            <v>0</v>
          </cell>
          <cell r="F7">
            <v>14644558</v>
          </cell>
        </row>
        <row r="8">
          <cell r="C8">
            <v>-170888153</v>
          </cell>
          <cell r="F8">
            <v>7586758</v>
          </cell>
        </row>
        <row r="9">
          <cell r="C9">
            <v>0</v>
          </cell>
          <cell r="F9">
            <v>7057800</v>
          </cell>
        </row>
        <row r="10">
          <cell r="C10">
            <v>143437122</v>
          </cell>
          <cell r="F10">
            <v>-229371</v>
          </cell>
        </row>
        <row r="11">
          <cell r="C11">
            <v>-27451031</v>
          </cell>
          <cell r="F11">
            <v>8781130</v>
          </cell>
        </row>
        <row r="12">
          <cell r="C12">
            <v>66041299</v>
          </cell>
          <cell r="F12">
            <v>15550</v>
          </cell>
        </row>
        <row r="13">
          <cell r="C13">
            <v>38590268</v>
          </cell>
          <cell r="F13">
            <v>8567309</v>
          </cell>
        </row>
        <row r="14">
          <cell r="C14">
            <v>7842287</v>
          </cell>
          <cell r="F14">
            <v>8652740</v>
          </cell>
        </row>
        <row r="15">
          <cell r="C15">
            <v>0</v>
          </cell>
          <cell r="F15">
            <v>-85431</v>
          </cell>
        </row>
        <row r="16">
          <cell r="C16">
            <v>3769128</v>
          </cell>
          <cell r="F16">
            <v>227</v>
          </cell>
        </row>
        <row r="17">
          <cell r="C17">
            <v>4073159</v>
          </cell>
          <cell r="F17">
            <v>0</v>
          </cell>
        </row>
        <row r="18">
          <cell r="C18">
            <v>14032675</v>
          </cell>
          <cell r="F18">
            <v>-85658</v>
          </cell>
        </row>
        <row r="19">
          <cell r="C19">
            <v>5771750</v>
          </cell>
          <cell r="F19">
            <v>480793</v>
          </cell>
        </row>
        <row r="20">
          <cell r="C20">
            <v>1117368</v>
          </cell>
          <cell r="F20">
            <v>-566451</v>
          </cell>
        </row>
        <row r="21">
          <cell r="C21">
            <v>6469390</v>
          </cell>
          <cell r="F21">
            <v>435621</v>
          </cell>
        </row>
        <row r="22">
          <cell r="C22">
            <v>538845</v>
          </cell>
          <cell r="F22">
            <v>-130830</v>
          </cell>
        </row>
        <row r="23">
          <cell r="C23">
            <v>119411</v>
          </cell>
          <cell r="F23">
            <v>-27473424</v>
          </cell>
        </row>
        <row r="24">
          <cell r="C24">
            <v>15911</v>
          </cell>
          <cell r="F24">
            <v>-27473424</v>
          </cell>
        </row>
        <row r="25">
          <cell r="C25">
            <v>19319139</v>
          </cell>
          <cell r="F25">
            <v>0</v>
          </cell>
        </row>
        <row r="26">
          <cell r="C26">
            <v>985295</v>
          </cell>
          <cell r="F26">
            <v>0</v>
          </cell>
        </row>
        <row r="27">
          <cell r="C27">
            <v>34337109</v>
          </cell>
          <cell r="F27">
            <v>27342589</v>
          </cell>
        </row>
        <row r="28">
          <cell r="C28">
            <v>-31704190</v>
          </cell>
          <cell r="F28">
            <v>5</v>
          </cell>
        </row>
        <row r="29">
          <cell r="C29">
            <v>180000</v>
          </cell>
          <cell r="F29">
            <v>0</v>
          </cell>
        </row>
        <row r="30">
          <cell r="C30">
            <v>-27451031</v>
          </cell>
          <cell r="F30">
            <v>27342589</v>
          </cell>
        </row>
        <row r="31">
          <cell r="C31">
            <v>38590268</v>
          </cell>
          <cell r="F31">
            <v>-27909040</v>
          </cell>
        </row>
        <row r="103">
          <cell r="C103">
            <v>8469118</v>
          </cell>
        </row>
      </sheetData>
      <sheetData sheetId="21"/>
      <sheetData sheetId="22">
        <row r="5">
          <cell r="C5">
            <v>3146843</v>
          </cell>
          <cell r="F5">
            <v>12358497</v>
          </cell>
        </row>
        <row r="6">
          <cell r="C6">
            <v>-192241980</v>
          </cell>
          <cell r="F6">
            <v>139517</v>
          </cell>
        </row>
        <row r="7">
          <cell r="C7">
            <v>0</v>
          </cell>
          <cell r="F7">
            <v>18501179</v>
          </cell>
        </row>
        <row r="8">
          <cell r="C8">
            <v>-189095137</v>
          </cell>
          <cell r="F8">
            <v>12358814</v>
          </cell>
        </row>
        <row r="9">
          <cell r="C9">
            <v>6075</v>
          </cell>
          <cell r="F9">
            <v>6142365</v>
          </cell>
        </row>
        <row r="10">
          <cell r="C10">
            <v>162362742</v>
          </cell>
          <cell r="F10">
            <v>2290348</v>
          </cell>
        </row>
        <row r="11">
          <cell r="C11">
            <v>-26726320</v>
          </cell>
          <cell r="F11">
            <v>2250</v>
          </cell>
        </row>
        <row r="12">
          <cell r="C12">
            <v>77490454</v>
          </cell>
          <cell r="F12">
            <v>59467</v>
          </cell>
        </row>
        <row r="13">
          <cell r="C13">
            <v>50764134</v>
          </cell>
          <cell r="F13">
            <v>2352065</v>
          </cell>
        </row>
        <row r="14">
          <cell r="C14">
            <v>12452464</v>
          </cell>
          <cell r="F14">
            <v>-286799</v>
          </cell>
        </row>
        <row r="15">
          <cell r="C15">
            <v>45550</v>
          </cell>
          <cell r="F15">
            <v>2638864</v>
          </cell>
        </row>
        <row r="16">
          <cell r="C16">
            <v>6450042</v>
          </cell>
          <cell r="F16">
            <v>65</v>
          </cell>
        </row>
        <row r="17">
          <cell r="C17">
            <v>6047972</v>
          </cell>
          <cell r="F17">
            <v>0</v>
          </cell>
        </row>
        <row r="18">
          <cell r="C18">
            <v>16354601</v>
          </cell>
          <cell r="F18">
            <v>2638799</v>
          </cell>
        </row>
        <row r="19">
          <cell r="C19">
            <v>6368440</v>
          </cell>
          <cell r="F19">
            <v>1117065</v>
          </cell>
        </row>
        <row r="20">
          <cell r="C20">
            <v>773645</v>
          </cell>
          <cell r="F20">
            <v>1521734</v>
          </cell>
        </row>
        <row r="21">
          <cell r="C21">
            <v>8799119</v>
          </cell>
          <cell r="F21">
            <v>26999639</v>
          </cell>
        </row>
        <row r="22">
          <cell r="C22">
            <v>0</v>
          </cell>
          <cell r="F22">
            <v>28521373</v>
          </cell>
        </row>
        <row r="23">
          <cell r="C23">
            <v>236141</v>
          </cell>
          <cell r="F23">
            <v>-1406671</v>
          </cell>
        </row>
        <row r="24">
          <cell r="C24">
            <v>177256</v>
          </cell>
          <cell r="F24">
            <v>-1406671</v>
          </cell>
        </row>
        <row r="25">
          <cell r="C25">
            <v>26714039</v>
          </cell>
          <cell r="F25">
            <v>0</v>
          </cell>
        </row>
        <row r="26">
          <cell r="C26">
            <v>1647522</v>
          </cell>
          <cell r="F26">
            <v>0</v>
          </cell>
        </row>
        <row r="27">
          <cell r="C27">
            <v>44716162</v>
          </cell>
          <cell r="F27">
            <v>30213748</v>
          </cell>
        </row>
        <row r="28">
          <cell r="C28">
            <v>-32774292</v>
          </cell>
          <cell r="F28">
            <v>0</v>
          </cell>
        </row>
        <row r="29">
          <cell r="C29">
            <v>0</v>
          </cell>
          <cell r="F29">
            <v>-285704</v>
          </cell>
        </row>
        <row r="30">
          <cell r="C30">
            <v>-26726320</v>
          </cell>
          <cell r="F30">
            <v>30213748</v>
          </cell>
        </row>
        <row r="31">
          <cell r="C31">
            <v>50764134</v>
          </cell>
          <cell r="F31">
            <v>-28692014</v>
          </cell>
        </row>
        <row r="103">
          <cell r="C103">
            <v>2965568</v>
          </cell>
        </row>
      </sheetData>
      <sheetData sheetId="23"/>
      <sheetData sheetId="24"/>
      <sheetData sheetId="25"/>
      <sheetData sheetId="26">
        <row r="5">
          <cell r="C5">
            <v>15000</v>
          </cell>
          <cell r="F5">
            <v>7293658</v>
          </cell>
        </row>
        <row r="6">
          <cell r="C6">
            <v>4946731</v>
          </cell>
          <cell r="F6">
            <v>-16362</v>
          </cell>
        </row>
        <row r="7">
          <cell r="C7">
            <v>0</v>
          </cell>
          <cell r="F7">
            <v>1640392</v>
          </cell>
        </row>
        <row r="8">
          <cell r="C8">
            <v>4961731</v>
          </cell>
          <cell r="F8">
            <v>796134</v>
          </cell>
        </row>
        <row r="9">
          <cell r="C9">
            <v>0</v>
          </cell>
          <cell r="F9">
            <v>844258</v>
          </cell>
        </row>
        <row r="10">
          <cell r="C10">
            <v>15000</v>
          </cell>
          <cell r="F10">
            <v>419749</v>
          </cell>
        </row>
        <row r="11">
          <cell r="C11">
            <v>4976731</v>
          </cell>
          <cell r="F11">
            <v>3854</v>
          </cell>
        </row>
        <row r="12">
          <cell r="F12">
            <v>6488</v>
          </cell>
        </row>
        <row r="13">
          <cell r="C13">
            <v>7941608</v>
          </cell>
          <cell r="F13">
            <v>430091</v>
          </cell>
        </row>
        <row r="14">
          <cell r="C14">
            <v>7277296</v>
          </cell>
          <cell r="F14">
            <v>703634</v>
          </cell>
        </row>
        <row r="15">
          <cell r="C15">
            <v>0</v>
          </cell>
          <cell r="F15">
            <v>-273543</v>
          </cell>
        </row>
        <row r="16">
          <cell r="C16">
            <v>2363776</v>
          </cell>
          <cell r="F16">
            <v>0</v>
          </cell>
        </row>
        <row r="17">
          <cell r="C17">
            <v>4913520</v>
          </cell>
          <cell r="F17">
            <v>2920733</v>
          </cell>
        </row>
        <row r="18">
          <cell r="C18">
            <v>1551460</v>
          </cell>
          <cell r="F18">
            <v>2647190</v>
          </cell>
        </row>
        <row r="19">
          <cell r="C19">
            <v>671957</v>
          </cell>
          <cell r="F19">
            <v>716541</v>
          </cell>
        </row>
        <row r="20">
          <cell r="C20">
            <v>18553</v>
          </cell>
          <cell r="F20">
            <v>1930649</v>
          </cell>
        </row>
        <row r="21">
          <cell r="C21">
            <v>777581</v>
          </cell>
          <cell r="F21">
            <v>-44280</v>
          </cell>
        </row>
        <row r="22">
          <cell r="C22">
            <v>65017</v>
          </cell>
          <cell r="F22">
            <v>1886369</v>
          </cell>
        </row>
        <row r="23">
          <cell r="C23">
            <v>18352</v>
          </cell>
          <cell r="F23">
            <v>-1107650</v>
          </cell>
        </row>
        <row r="24">
          <cell r="C24">
            <v>0</v>
          </cell>
          <cell r="F24">
            <v>-1107650</v>
          </cell>
        </row>
        <row r="25">
          <cell r="C25">
            <v>920164</v>
          </cell>
          <cell r="F25">
            <v>0</v>
          </cell>
        </row>
        <row r="26">
          <cell r="C26">
            <v>539664</v>
          </cell>
          <cell r="F26">
            <v>0</v>
          </cell>
        </row>
        <row r="27">
          <cell r="C27">
            <v>3011288</v>
          </cell>
          <cell r="F27">
            <v>2994019</v>
          </cell>
        </row>
        <row r="28">
          <cell r="C28">
            <v>46411</v>
          </cell>
          <cell r="F28">
            <v>0</v>
          </cell>
        </row>
        <row r="29">
          <cell r="C29">
            <v>16800</v>
          </cell>
          <cell r="F29">
            <v>0</v>
          </cell>
        </row>
        <row r="30">
          <cell r="C30">
            <v>4976731</v>
          </cell>
          <cell r="F30">
            <v>2994019</v>
          </cell>
        </row>
        <row r="31">
          <cell r="C31">
            <v>7941608</v>
          </cell>
          <cell r="F31">
            <v>-1063370</v>
          </cell>
        </row>
        <row r="103">
          <cell r="C103">
            <v>418895</v>
          </cell>
        </row>
      </sheetData>
      <sheetData sheetId="27"/>
      <sheetData sheetId="28">
        <row r="5">
          <cell r="C5">
            <v>1192477</v>
          </cell>
          <cell r="F5">
            <v>245405</v>
          </cell>
        </row>
        <row r="6">
          <cell r="C6">
            <v>-263637016</v>
          </cell>
          <cell r="F6">
            <v>2699457</v>
          </cell>
        </row>
        <row r="7">
          <cell r="C7">
            <v>0</v>
          </cell>
          <cell r="F7">
            <v>7180222</v>
          </cell>
        </row>
        <row r="8">
          <cell r="C8">
            <v>-262444539</v>
          </cell>
          <cell r="F8">
            <v>528518</v>
          </cell>
        </row>
        <row r="9">
          <cell r="C9">
            <v>994</v>
          </cell>
          <cell r="F9">
            <v>6651704</v>
          </cell>
        </row>
        <row r="10">
          <cell r="C10">
            <v>189519037</v>
          </cell>
          <cell r="F10">
            <v>13197</v>
          </cell>
        </row>
        <row r="11">
          <cell r="C11">
            <v>-72924508</v>
          </cell>
          <cell r="F11">
            <v>0</v>
          </cell>
        </row>
        <row r="12">
          <cell r="F12">
            <v>666</v>
          </cell>
        </row>
        <row r="13">
          <cell r="C13">
            <v>14692369</v>
          </cell>
          <cell r="F13">
            <v>13863</v>
          </cell>
        </row>
        <row r="14">
          <cell r="C14">
            <v>2454052</v>
          </cell>
          <cell r="F14">
            <v>127385</v>
          </cell>
        </row>
        <row r="15">
          <cell r="C15">
            <v>0</v>
          </cell>
          <cell r="F15">
            <v>-113522</v>
          </cell>
        </row>
        <row r="16">
          <cell r="C16">
            <v>752431</v>
          </cell>
          <cell r="F16">
            <v>0</v>
          </cell>
        </row>
        <row r="17">
          <cell r="C17">
            <v>1701621</v>
          </cell>
          <cell r="F17">
            <v>0</v>
          </cell>
        </row>
        <row r="18">
          <cell r="C18">
            <v>7212346</v>
          </cell>
          <cell r="F18">
            <v>-113522</v>
          </cell>
        </row>
        <row r="19">
          <cell r="C19">
            <v>6499589</v>
          </cell>
          <cell r="F19">
            <v>46982</v>
          </cell>
        </row>
        <row r="20">
          <cell r="C20">
            <v>0</v>
          </cell>
          <cell r="F20">
            <v>-160504</v>
          </cell>
        </row>
        <row r="21">
          <cell r="C21">
            <v>529778</v>
          </cell>
          <cell r="F21">
            <v>177538</v>
          </cell>
        </row>
        <row r="22">
          <cell r="C22">
            <v>3</v>
          </cell>
          <cell r="F22">
            <v>17034</v>
          </cell>
        </row>
        <row r="23">
          <cell r="C23">
            <v>165593</v>
          </cell>
          <cell r="F23">
            <v>-35886411</v>
          </cell>
        </row>
        <row r="24">
          <cell r="C24">
            <v>17383</v>
          </cell>
          <cell r="F24">
            <v>-35886411</v>
          </cell>
        </row>
        <row r="25">
          <cell r="C25">
            <v>4047989</v>
          </cell>
          <cell r="F25">
            <v>0</v>
          </cell>
        </row>
        <row r="26">
          <cell r="C26">
            <v>1674085</v>
          </cell>
          <cell r="F26">
            <v>0</v>
          </cell>
        </row>
        <row r="27">
          <cell r="C27">
            <v>12934420</v>
          </cell>
          <cell r="F27">
            <v>35914445</v>
          </cell>
        </row>
        <row r="28">
          <cell r="C28">
            <v>-74682457</v>
          </cell>
          <cell r="F28">
            <v>0</v>
          </cell>
        </row>
        <row r="29">
          <cell r="C29">
            <v>56328</v>
          </cell>
          <cell r="F29">
            <v>-11000</v>
          </cell>
        </row>
        <row r="30">
          <cell r="C30">
            <v>-72924508</v>
          </cell>
          <cell r="F30">
            <v>35914445</v>
          </cell>
        </row>
        <row r="31">
          <cell r="C31">
            <v>14692369</v>
          </cell>
          <cell r="F31">
            <v>-36074949</v>
          </cell>
        </row>
        <row r="103">
          <cell r="C103">
            <v>72902</v>
          </cell>
        </row>
      </sheetData>
      <sheetData sheetId="29"/>
      <sheetData sheetId="30"/>
      <sheetData sheetId="31"/>
      <sheetData sheetId="32">
        <row r="5">
          <cell r="C5">
            <v>1035635</v>
          </cell>
          <cell r="F5">
            <v>149576199</v>
          </cell>
        </row>
        <row r="6">
          <cell r="C6">
            <v>305184355</v>
          </cell>
          <cell r="F6">
            <v>312955630</v>
          </cell>
        </row>
        <row r="7">
          <cell r="C7">
            <v>0</v>
          </cell>
          <cell r="F7">
            <v>45232233</v>
          </cell>
        </row>
        <row r="8">
          <cell r="C8">
            <v>306219990</v>
          </cell>
          <cell r="F8">
            <v>0</v>
          </cell>
        </row>
        <row r="9">
          <cell r="C9">
            <v>822012</v>
          </cell>
          <cell r="F9">
            <v>45232233</v>
          </cell>
        </row>
        <row r="10">
          <cell r="C10">
            <v>0</v>
          </cell>
          <cell r="F10">
            <v>408181093</v>
          </cell>
        </row>
        <row r="11">
          <cell r="C11">
            <v>307042002</v>
          </cell>
          <cell r="F11">
            <v>-159890231</v>
          </cell>
        </row>
        <row r="12">
          <cell r="C12">
            <v>177737827</v>
          </cell>
          <cell r="F12">
            <v>20636284</v>
          </cell>
        </row>
        <row r="13">
          <cell r="C13">
            <v>484779829</v>
          </cell>
          <cell r="F13">
            <v>268927146</v>
          </cell>
        </row>
        <row r="14">
          <cell r="C14">
            <v>101178939</v>
          </cell>
          <cell r="F14">
            <v>82779384</v>
          </cell>
        </row>
        <row r="15">
          <cell r="C15">
            <v>62200492</v>
          </cell>
          <cell r="F15">
            <v>186147762</v>
          </cell>
        </row>
        <row r="16">
          <cell r="C16">
            <v>12622448</v>
          </cell>
          <cell r="F16">
            <v>0</v>
          </cell>
        </row>
        <row r="17">
          <cell r="C17">
            <v>150756983</v>
          </cell>
          <cell r="F17">
            <v>0</v>
          </cell>
        </row>
        <row r="18">
          <cell r="C18">
            <v>44291956</v>
          </cell>
          <cell r="F18">
            <v>186147762</v>
          </cell>
        </row>
        <row r="19">
          <cell r="C19">
            <v>41207055</v>
          </cell>
          <cell r="F19">
            <v>3362227</v>
          </cell>
        </row>
        <row r="20">
          <cell r="C20">
            <v>234759</v>
          </cell>
          <cell r="F20">
            <v>182785535</v>
          </cell>
        </row>
        <row r="21">
          <cell r="C21">
            <v>618279</v>
          </cell>
          <cell r="F21">
            <v>22460881</v>
          </cell>
        </row>
        <row r="22">
          <cell r="C22">
            <v>806039</v>
          </cell>
          <cell r="F22">
            <v>205246416</v>
          </cell>
        </row>
        <row r="23">
          <cell r="C23">
            <v>787012</v>
          </cell>
          <cell r="F23">
            <v>57507036</v>
          </cell>
        </row>
        <row r="24">
          <cell r="C24">
            <v>638812</v>
          </cell>
          <cell r="F24">
            <v>57507036</v>
          </cell>
        </row>
        <row r="25">
          <cell r="C25">
            <v>83198932</v>
          </cell>
          <cell r="F25">
            <v>0</v>
          </cell>
        </row>
        <row r="26">
          <cell r="C26">
            <v>206531958</v>
          </cell>
          <cell r="F26">
            <v>0</v>
          </cell>
        </row>
        <row r="27">
          <cell r="C27">
            <v>334022846</v>
          </cell>
          <cell r="F27">
            <v>147694230</v>
          </cell>
        </row>
        <row r="28">
          <cell r="C28">
            <v>156285019</v>
          </cell>
          <cell r="F28">
            <v>0</v>
          </cell>
        </row>
        <row r="29">
          <cell r="C29">
            <v>0</v>
          </cell>
          <cell r="F29">
            <v>45150</v>
          </cell>
        </row>
        <row r="30">
          <cell r="C30">
            <v>307042002</v>
          </cell>
          <cell r="F30">
            <v>147694230</v>
          </cell>
        </row>
        <row r="31">
          <cell r="C31">
            <v>484779829</v>
          </cell>
          <cell r="F31">
            <v>35091305</v>
          </cell>
        </row>
        <row r="103">
          <cell r="C103">
            <v>34830575</v>
          </cell>
        </row>
      </sheetData>
      <sheetData sheetId="33"/>
      <sheetData sheetId="34">
        <row r="5">
          <cell r="C5">
            <v>808160</v>
          </cell>
          <cell r="F5">
            <v>56684894</v>
          </cell>
        </row>
        <row r="6">
          <cell r="C6">
            <v>309689950</v>
          </cell>
          <cell r="F6">
            <v>156994986</v>
          </cell>
        </row>
        <row r="7">
          <cell r="C7">
            <v>0</v>
          </cell>
          <cell r="F7">
            <v>93609390</v>
          </cell>
        </row>
        <row r="8">
          <cell r="C8">
            <v>310498110</v>
          </cell>
          <cell r="F8">
            <v>0</v>
          </cell>
        </row>
        <row r="9">
          <cell r="C9">
            <v>0</v>
          </cell>
          <cell r="F9">
            <v>93609390</v>
          </cell>
        </row>
        <row r="10">
          <cell r="C10">
            <v>0</v>
          </cell>
          <cell r="F10">
            <v>117981192</v>
          </cell>
        </row>
        <row r="11">
          <cell r="C11">
            <v>310498110</v>
          </cell>
          <cell r="F11">
            <v>700399</v>
          </cell>
        </row>
        <row r="12">
          <cell r="C12">
            <v>207010733</v>
          </cell>
          <cell r="F12">
            <v>217120</v>
          </cell>
        </row>
        <row r="13">
          <cell r="C13">
            <v>517508843</v>
          </cell>
          <cell r="F13">
            <v>118898711</v>
          </cell>
        </row>
        <row r="14">
          <cell r="C14">
            <v>99968354</v>
          </cell>
          <cell r="F14">
            <v>39743528</v>
          </cell>
        </row>
        <row r="15">
          <cell r="C15">
            <v>341738</v>
          </cell>
          <cell r="F15">
            <v>79155183</v>
          </cell>
        </row>
        <row r="16">
          <cell r="C16">
            <v>46221434</v>
          </cell>
          <cell r="F16">
            <v>321621</v>
          </cell>
        </row>
        <row r="17">
          <cell r="C17">
            <v>54088658</v>
          </cell>
          <cell r="F17">
            <v>0</v>
          </cell>
        </row>
        <row r="18">
          <cell r="C18">
            <v>174166650</v>
          </cell>
          <cell r="F18">
            <v>78833562</v>
          </cell>
        </row>
        <row r="19">
          <cell r="C19">
            <v>117345816</v>
          </cell>
          <cell r="F19">
            <v>10047687</v>
          </cell>
        </row>
        <row r="20">
          <cell r="C20">
            <v>0</v>
          </cell>
          <cell r="F20">
            <v>68785875</v>
          </cell>
        </row>
        <row r="21">
          <cell r="C21">
            <v>0</v>
          </cell>
          <cell r="F21">
            <v>-3753520</v>
          </cell>
        </row>
        <row r="22">
          <cell r="C22">
            <v>0</v>
          </cell>
          <cell r="F22">
            <v>65032355</v>
          </cell>
        </row>
        <row r="23">
          <cell r="C23">
            <v>47191660</v>
          </cell>
          <cell r="F23">
            <v>-4852486</v>
          </cell>
        </row>
        <row r="24">
          <cell r="C24">
            <v>9629174</v>
          </cell>
          <cell r="F24">
            <v>-4852486</v>
          </cell>
        </row>
        <row r="25">
          <cell r="C25">
            <v>288444928</v>
          </cell>
          <cell r="F25">
            <v>0</v>
          </cell>
        </row>
        <row r="26">
          <cell r="C26">
            <v>808607</v>
          </cell>
          <cell r="F26">
            <v>0</v>
          </cell>
        </row>
        <row r="27">
          <cell r="C27">
            <v>463420185</v>
          </cell>
          <cell r="F27">
            <v>69947941</v>
          </cell>
        </row>
        <row r="28">
          <cell r="C28">
            <v>256409452</v>
          </cell>
          <cell r="F28">
            <v>0</v>
          </cell>
        </row>
        <row r="29">
          <cell r="C29">
            <v>0</v>
          </cell>
          <cell r="F29">
            <v>-63100</v>
          </cell>
        </row>
        <row r="30">
          <cell r="C30">
            <v>310498110</v>
          </cell>
          <cell r="F30">
            <v>69947941</v>
          </cell>
        </row>
        <row r="31">
          <cell r="C31">
            <v>517508843</v>
          </cell>
          <cell r="F31">
            <v>-1162066</v>
          </cell>
        </row>
        <row r="103">
          <cell r="C103">
            <v>37526108</v>
          </cell>
        </row>
      </sheetData>
      <sheetData sheetId="35"/>
      <sheetData sheetId="36">
        <row r="5">
          <cell r="C5">
            <v>1805067</v>
          </cell>
          <cell r="F5">
            <v>363840321</v>
          </cell>
        </row>
        <row r="6">
          <cell r="C6">
            <v>816952096</v>
          </cell>
          <cell r="F6">
            <v>754768648</v>
          </cell>
        </row>
        <row r="7">
          <cell r="C7">
            <v>0</v>
          </cell>
          <cell r="F7">
            <v>246329062</v>
          </cell>
        </row>
        <row r="8">
          <cell r="C8">
            <v>818757163</v>
          </cell>
          <cell r="F8">
            <v>16323173</v>
          </cell>
        </row>
        <row r="9">
          <cell r="C9">
            <v>0</v>
          </cell>
          <cell r="F9">
            <v>230005889</v>
          </cell>
        </row>
        <row r="10">
          <cell r="C10">
            <v>0</v>
          </cell>
          <cell r="F10">
            <v>1092676852</v>
          </cell>
        </row>
        <row r="11">
          <cell r="C11">
            <v>818757163</v>
          </cell>
          <cell r="F11">
            <v>0</v>
          </cell>
        </row>
        <row r="12">
          <cell r="C12">
            <v>418471414</v>
          </cell>
          <cell r="F12">
            <v>0</v>
          </cell>
        </row>
        <row r="13">
          <cell r="C13">
            <v>1237228577</v>
          </cell>
          <cell r="F13">
            <v>1092676852</v>
          </cell>
        </row>
        <row r="14">
          <cell r="C14">
            <v>324878038</v>
          </cell>
          <cell r="F14">
            <v>731358240</v>
          </cell>
        </row>
        <row r="15">
          <cell r="C15">
            <v>66050289</v>
          </cell>
          <cell r="F15">
            <v>361318612</v>
          </cell>
        </row>
        <row r="16">
          <cell r="C16">
            <v>118274614</v>
          </cell>
          <cell r="F16">
            <v>0</v>
          </cell>
        </row>
        <row r="17">
          <cell r="C17">
            <v>272653713</v>
          </cell>
          <cell r="F17">
            <v>0</v>
          </cell>
        </row>
        <row r="18">
          <cell r="C18">
            <v>235749475</v>
          </cell>
          <cell r="F18">
            <v>361318612</v>
          </cell>
        </row>
        <row r="19">
          <cell r="C19">
            <v>163815272</v>
          </cell>
          <cell r="F19">
            <v>25704643</v>
          </cell>
        </row>
        <row r="20">
          <cell r="C20">
            <v>6249931</v>
          </cell>
          <cell r="F20">
            <v>335613969</v>
          </cell>
        </row>
        <row r="21">
          <cell r="C21">
            <v>9270517</v>
          </cell>
          <cell r="F21">
            <v>15467283</v>
          </cell>
        </row>
        <row r="22">
          <cell r="C22">
            <v>4065919</v>
          </cell>
          <cell r="F22">
            <v>351081252</v>
          </cell>
        </row>
        <row r="23">
          <cell r="C23">
            <v>4421568</v>
          </cell>
          <cell r="F23">
            <v>190088238</v>
          </cell>
        </row>
        <row r="24">
          <cell r="C24">
            <v>47926268</v>
          </cell>
          <cell r="F24">
            <v>190088238</v>
          </cell>
        </row>
        <row r="25">
          <cell r="C25">
            <v>479120416</v>
          </cell>
          <cell r="F25">
            <v>0</v>
          </cell>
        </row>
        <row r="26">
          <cell r="C26">
            <v>249704973</v>
          </cell>
          <cell r="F26">
            <v>0</v>
          </cell>
        </row>
        <row r="27">
          <cell r="C27">
            <v>964574864</v>
          </cell>
          <cell r="F27">
            <v>160993014</v>
          </cell>
        </row>
        <row r="28">
          <cell r="C28">
            <v>546103450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818757163</v>
          </cell>
          <cell r="F30">
            <v>160993014</v>
          </cell>
        </row>
        <row r="31">
          <cell r="C31">
            <v>1237228577</v>
          </cell>
          <cell r="F31">
            <v>174620955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418471414</v>
          </cell>
        </row>
        <row r="103">
          <cell r="C103">
            <v>727630267</v>
          </cell>
        </row>
      </sheetData>
      <sheetData sheetId="37"/>
      <sheetData sheetId="38">
        <row r="5">
          <cell r="C5">
            <v>468115</v>
          </cell>
          <cell r="F5">
            <v>43558484</v>
          </cell>
        </row>
        <row r="6">
          <cell r="C6">
            <v>691715078</v>
          </cell>
          <cell r="F6">
            <v>531875563</v>
          </cell>
        </row>
        <row r="7">
          <cell r="C7">
            <v>0</v>
          </cell>
          <cell r="F7">
            <v>221683766</v>
          </cell>
        </row>
        <row r="8">
          <cell r="C8">
            <v>692183193</v>
          </cell>
          <cell r="F8">
            <v>38268040</v>
          </cell>
        </row>
        <row r="9">
          <cell r="C9">
            <v>0</v>
          </cell>
          <cell r="F9">
            <v>183415726</v>
          </cell>
        </row>
        <row r="10">
          <cell r="C10">
            <v>0</v>
          </cell>
          <cell r="F10">
            <v>891877874</v>
          </cell>
        </row>
        <row r="11">
          <cell r="C11">
            <v>692183193</v>
          </cell>
          <cell r="F11">
            <v>0</v>
          </cell>
        </row>
        <row r="12">
          <cell r="C12">
            <v>450833300</v>
          </cell>
          <cell r="F12">
            <v>1054153</v>
          </cell>
        </row>
        <row r="13">
          <cell r="C13">
            <v>1143016493</v>
          </cell>
          <cell r="F13">
            <v>892932027</v>
          </cell>
        </row>
        <row r="14">
          <cell r="C14">
            <v>573742846</v>
          </cell>
          <cell r="F14">
            <v>560058128</v>
          </cell>
        </row>
        <row r="15">
          <cell r="C15">
            <v>1691201</v>
          </cell>
          <cell r="F15">
            <v>332873899</v>
          </cell>
        </row>
        <row r="16">
          <cell r="C16">
            <v>226420408</v>
          </cell>
          <cell r="F16">
            <v>0</v>
          </cell>
        </row>
        <row r="17">
          <cell r="C17">
            <v>349013639</v>
          </cell>
          <cell r="F17">
            <v>0</v>
          </cell>
        </row>
        <row r="18">
          <cell r="C18">
            <v>258445399</v>
          </cell>
          <cell r="F18">
            <v>332873899</v>
          </cell>
        </row>
        <row r="19">
          <cell r="C19">
            <v>158626526</v>
          </cell>
          <cell r="F19">
            <v>48564869</v>
          </cell>
        </row>
        <row r="20">
          <cell r="C20">
            <v>19143608</v>
          </cell>
          <cell r="F20">
            <v>284309030</v>
          </cell>
        </row>
        <row r="21">
          <cell r="C21">
            <v>23900832</v>
          </cell>
          <cell r="F21">
            <v>-10809796</v>
          </cell>
        </row>
        <row r="22">
          <cell r="C22">
            <v>0</v>
          </cell>
          <cell r="F22">
            <v>273499234</v>
          </cell>
        </row>
        <row r="23">
          <cell r="C23">
            <v>19461784</v>
          </cell>
          <cell r="F23">
            <v>103848175</v>
          </cell>
        </row>
        <row r="24">
          <cell r="C24">
            <v>37312649</v>
          </cell>
          <cell r="F24">
            <v>103848175</v>
          </cell>
        </row>
        <row r="25">
          <cell r="C25">
            <v>333802278</v>
          </cell>
          <cell r="F25">
            <v>0</v>
          </cell>
        </row>
        <row r="26">
          <cell r="C26">
            <v>201755177</v>
          </cell>
          <cell r="F26">
            <v>0</v>
          </cell>
        </row>
        <row r="27">
          <cell r="C27">
            <v>794002854</v>
          </cell>
          <cell r="F27">
            <v>169651059</v>
          </cell>
        </row>
        <row r="28">
          <cell r="C28">
            <v>343169554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692183193</v>
          </cell>
          <cell r="F30">
            <v>169651059</v>
          </cell>
        </row>
        <row r="31">
          <cell r="C31">
            <v>1143016493</v>
          </cell>
          <cell r="F31">
            <v>114657971</v>
          </cell>
        </row>
        <row r="57">
          <cell r="F57">
            <v>446329454</v>
          </cell>
        </row>
        <row r="58">
          <cell r="F58">
            <v>4503846</v>
          </cell>
        </row>
        <row r="103">
          <cell r="C103">
            <v>552459604</v>
          </cell>
        </row>
      </sheetData>
      <sheetData sheetId="39"/>
      <sheetData sheetId="40">
        <row r="5">
          <cell r="C5">
            <v>7115651</v>
          </cell>
          <cell r="F5">
            <v>9722283</v>
          </cell>
        </row>
        <row r="6">
          <cell r="C6">
            <v>-84730697</v>
          </cell>
          <cell r="F6">
            <v>14712777</v>
          </cell>
        </row>
        <row r="7">
          <cell r="C7">
            <v>0</v>
          </cell>
          <cell r="F7">
            <v>8271368</v>
          </cell>
        </row>
        <row r="8">
          <cell r="C8">
            <v>-77615046</v>
          </cell>
          <cell r="F8">
            <v>3314290</v>
          </cell>
        </row>
        <row r="9">
          <cell r="C9">
            <v>0</v>
          </cell>
          <cell r="F9">
            <v>4957078</v>
          </cell>
        </row>
        <row r="10">
          <cell r="C10">
            <v>75970953</v>
          </cell>
          <cell r="F10">
            <v>2337353</v>
          </cell>
        </row>
        <row r="11">
          <cell r="C11">
            <v>-1644093</v>
          </cell>
          <cell r="F11">
            <v>0</v>
          </cell>
        </row>
        <row r="12">
          <cell r="C12">
            <v>32526860</v>
          </cell>
          <cell r="F12">
            <v>234988</v>
          </cell>
        </row>
        <row r="13">
          <cell r="C13">
            <v>30882767</v>
          </cell>
          <cell r="F13">
            <v>2572341</v>
          </cell>
        </row>
        <row r="14">
          <cell r="C14">
            <v>24340392</v>
          </cell>
          <cell r="F14">
            <v>2194518</v>
          </cell>
        </row>
        <row r="15">
          <cell r="C15">
            <v>94668</v>
          </cell>
          <cell r="F15">
            <v>377823</v>
          </cell>
        </row>
        <row r="16">
          <cell r="C16">
            <v>5450351</v>
          </cell>
          <cell r="F16">
            <v>0</v>
          </cell>
        </row>
        <row r="17">
          <cell r="C17">
            <v>18984709</v>
          </cell>
          <cell r="F17">
            <v>0</v>
          </cell>
        </row>
        <row r="18">
          <cell r="C18">
            <v>9856762</v>
          </cell>
          <cell r="F18">
            <v>377823</v>
          </cell>
        </row>
        <row r="19">
          <cell r="C19">
            <v>5965689</v>
          </cell>
          <cell r="F19">
            <v>1799870</v>
          </cell>
        </row>
        <row r="20">
          <cell r="C20">
            <v>276928</v>
          </cell>
          <cell r="F20">
            <v>-1422047</v>
          </cell>
        </row>
        <row r="21">
          <cell r="C21">
            <v>3605896</v>
          </cell>
          <cell r="F21">
            <v>532364</v>
          </cell>
        </row>
        <row r="22">
          <cell r="C22">
            <v>0</v>
          </cell>
          <cell r="F22">
            <v>-889683</v>
          </cell>
        </row>
        <row r="23">
          <cell r="C23">
            <v>5959</v>
          </cell>
          <cell r="F23">
            <v>-16186148</v>
          </cell>
        </row>
        <row r="24">
          <cell r="C24">
            <v>2290</v>
          </cell>
          <cell r="F24">
            <v>-16186148</v>
          </cell>
        </row>
        <row r="25">
          <cell r="C25">
            <v>1482680</v>
          </cell>
          <cell r="F25">
            <v>0</v>
          </cell>
        </row>
        <row r="26">
          <cell r="C26">
            <v>558616</v>
          </cell>
          <cell r="F26">
            <v>0</v>
          </cell>
        </row>
        <row r="27">
          <cell r="C27">
            <v>11898058</v>
          </cell>
          <cell r="F27">
            <v>15296465</v>
          </cell>
        </row>
        <row r="28">
          <cell r="C28">
            <v>-20628802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-1644093</v>
          </cell>
          <cell r="F30">
            <v>15296465</v>
          </cell>
        </row>
        <row r="31">
          <cell r="C31">
            <v>30882767</v>
          </cell>
          <cell r="F31">
            <v>-16718512</v>
          </cell>
        </row>
        <row r="37">
          <cell r="F37" t="str">
            <v>الكلفة</v>
          </cell>
        </row>
        <row r="38">
          <cell r="F38" t="str">
            <v>الاندثار</v>
          </cell>
        </row>
        <row r="39">
          <cell r="F39" t="str">
            <v>الصافي</v>
          </cell>
        </row>
        <row r="57">
          <cell r="F57">
            <v>27876860</v>
          </cell>
        </row>
        <row r="58">
          <cell r="F58">
            <v>4650000</v>
          </cell>
        </row>
        <row r="103">
          <cell r="C103">
            <v>1824797</v>
          </cell>
        </row>
      </sheetData>
      <sheetData sheetId="41"/>
      <sheetData sheetId="42">
        <row r="5">
          <cell r="C5">
            <v>2302000</v>
          </cell>
          <cell r="F5">
            <v>7246053</v>
          </cell>
        </row>
        <row r="6">
          <cell r="C6">
            <v>-82110633</v>
          </cell>
          <cell r="F6">
            <v>5530</v>
          </cell>
        </row>
        <row r="7">
          <cell r="C7">
            <v>0</v>
          </cell>
          <cell r="F7">
            <v>2252398</v>
          </cell>
        </row>
        <row r="8">
          <cell r="C8">
            <v>-79808633</v>
          </cell>
          <cell r="F8">
            <v>22687</v>
          </cell>
        </row>
        <row r="9">
          <cell r="C9">
            <v>97000</v>
          </cell>
          <cell r="F9">
            <v>2229711</v>
          </cell>
        </row>
        <row r="10">
          <cell r="C10">
            <v>0</v>
          </cell>
          <cell r="F10">
            <v>59898</v>
          </cell>
        </row>
        <row r="11">
          <cell r="C11">
            <v>-79711633</v>
          </cell>
          <cell r="F11">
            <v>0</v>
          </cell>
        </row>
        <row r="12">
          <cell r="C12">
            <v>95142525</v>
          </cell>
          <cell r="F12">
            <v>540</v>
          </cell>
        </row>
        <row r="13">
          <cell r="C13">
            <v>15430892</v>
          </cell>
          <cell r="F13">
            <v>60438</v>
          </cell>
        </row>
        <row r="14">
          <cell r="C14">
            <v>6893350</v>
          </cell>
          <cell r="F14">
            <v>258098</v>
          </cell>
        </row>
        <row r="15">
          <cell r="C15">
            <v>358233</v>
          </cell>
          <cell r="F15">
            <v>-197660</v>
          </cell>
        </row>
        <row r="16">
          <cell r="C16">
            <v>1845121</v>
          </cell>
          <cell r="F16">
            <v>0</v>
          </cell>
        </row>
        <row r="17">
          <cell r="C17">
            <v>5406462</v>
          </cell>
          <cell r="F17">
            <v>0</v>
          </cell>
        </row>
        <row r="18">
          <cell r="C18">
            <v>4011303</v>
          </cell>
          <cell r="F18">
            <v>-197660</v>
          </cell>
        </row>
        <row r="19">
          <cell r="C19">
            <v>3745848</v>
          </cell>
          <cell r="F19">
            <v>147669</v>
          </cell>
        </row>
        <row r="20">
          <cell r="C20">
            <v>0</v>
          </cell>
          <cell r="F20">
            <v>-345329</v>
          </cell>
        </row>
        <row r="21">
          <cell r="C21">
            <v>22687</v>
          </cell>
          <cell r="F21">
            <v>12531</v>
          </cell>
        </row>
        <row r="22">
          <cell r="C22">
            <v>965</v>
          </cell>
          <cell r="F22">
            <v>-332798</v>
          </cell>
        </row>
        <row r="23">
          <cell r="C23">
            <v>39235</v>
          </cell>
          <cell r="F23">
            <v>-13041713</v>
          </cell>
        </row>
        <row r="24">
          <cell r="C24">
            <v>202568</v>
          </cell>
          <cell r="F24">
            <v>-13041713</v>
          </cell>
        </row>
        <row r="25">
          <cell r="C25">
            <v>5030638</v>
          </cell>
          <cell r="F25">
            <v>0</v>
          </cell>
        </row>
        <row r="26">
          <cell r="C26">
            <v>982489</v>
          </cell>
          <cell r="F26">
            <v>0</v>
          </cell>
        </row>
        <row r="27">
          <cell r="C27">
            <v>10024430</v>
          </cell>
          <cell r="F27">
            <v>12708915</v>
          </cell>
        </row>
        <row r="28">
          <cell r="C28">
            <v>-85118095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-79711633</v>
          </cell>
          <cell r="F30">
            <v>12708915</v>
          </cell>
        </row>
        <row r="31">
          <cell r="C31">
            <v>15430892</v>
          </cell>
          <cell r="F31">
            <v>-13054244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2">
          <cell r="F52">
            <v>97000</v>
          </cell>
        </row>
        <row r="57">
          <cell r="F57">
            <v>28375524</v>
          </cell>
        </row>
        <row r="58">
          <cell r="F58">
            <v>66767001</v>
          </cell>
        </row>
        <row r="103">
          <cell r="C103">
            <v>238244</v>
          </cell>
        </row>
      </sheetData>
      <sheetData sheetId="43"/>
      <sheetData sheetId="44">
        <row r="5">
          <cell r="C5">
            <v>4558864</v>
          </cell>
          <cell r="F5">
            <v>17062357</v>
          </cell>
        </row>
        <row r="6">
          <cell r="C6">
            <v>-152402054</v>
          </cell>
          <cell r="F6">
            <v>2096486</v>
          </cell>
        </row>
        <row r="7">
          <cell r="C7">
            <v>0</v>
          </cell>
          <cell r="F7">
            <v>6049146</v>
          </cell>
        </row>
        <row r="8">
          <cell r="C8">
            <v>-147843190</v>
          </cell>
          <cell r="F8">
            <v>778153</v>
          </cell>
        </row>
        <row r="9">
          <cell r="C9">
            <v>503000</v>
          </cell>
          <cell r="F9">
            <v>5270993</v>
          </cell>
        </row>
        <row r="10">
          <cell r="C10">
            <v>120789301</v>
          </cell>
          <cell r="F10">
            <v>206309</v>
          </cell>
        </row>
        <row r="11">
          <cell r="C11">
            <v>-26550889</v>
          </cell>
          <cell r="F11">
            <v>626331</v>
          </cell>
        </row>
        <row r="12">
          <cell r="C12">
            <v>51139984</v>
          </cell>
          <cell r="F12">
            <v>476346</v>
          </cell>
        </row>
        <row r="13">
          <cell r="C13">
            <v>24589095</v>
          </cell>
          <cell r="F13">
            <v>1308986</v>
          </cell>
        </row>
        <row r="14">
          <cell r="C14">
            <v>19122150</v>
          </cell>
          <cell r="F14">
            <v>1937086</v>
          </cell>
        </row>
        <row r="15">
          <cell r="C15">
            <v>36693</v>
          </cell>
          <cell r="F15">
            <v>-628100</v>
          </cell>
        </row>
        <row r="16">
          <cell r="C16">
            <v>7288348</v>
          </cell>
          <cell r="F16">
            <v>0</v>
          </cell>
        </row>
        <row r="17">
          <cell r="C17">
            <v>11870495</v>
          </cell>
          <cell r="F17">
            <v>162580</v>
          </cell>
        </row>
        <row r="18">
          <cell r="C18">
            <v>6130906</v>
          </cell>
          <cell r="F18">
            <v>-465520</v>
          </cell>
        </row>
        <row r="19">
          <cell r="C19">
            <v>5270043</v>
          </cell>
          <cell r="F19">
            <v>1099279</v>
          </cell>
        </row>
        <row r="20">
          <cell r="C20">
            <v>98310</v>
          </cell>
          <cell r="F20">
            <v>-1564799</v>
          </cell>
        </row>
        <row r="21">
          <cell r="C21">
            <v>598089</v>
          </cell>
          <cell r="F21">
            <v>312421</v>
          </cell>
        </row>
        <row r="22">
          <cell r="C22">
            <v>0</v>
          </cell>
          <cell r="F22">
            <v>-1252378</v>
          </cell>
        </row>
        <row r="23">
          <cell r="C23">
            <v>164464</v>
          </cell>
          <cell r="F23">
            <v>-24011094</v>
          </cell>
        </row>
        <row r="24">
          <cell r="C24">
            <v>0</v>
          </cell>
          <cell r="F24">
            <v>-24011094</v>
          </cell>
        </row>
        <row r="25">
          <cell r="C25">
            <v>6036644</v>
          </cell>
          <cell r="F25">
            <v>0</v>
          </cell>
        </row>
        <row r="26">
          <cell r="C26">
            <v>551050</v>
          </cell>
          <cell r="F26">
            <v>0</v>
          </cell>
        </row>
        <row r="27">
          <cell r="C27">
            <v>12718600</v>
          </cell>
          <cell r="F27">
            <v>22812121</v>
          </cell>
        </row>
        <row r="28">
          <cell r="C28">
            <v>-38421384</v>
          </cell>
          <cell r="F28">
            <v>0</v>
          </cell>
        </row>
        <row r="29">
          <cell r="C29">
            <v>0</v>
          </cell>
          <cell r="F29">
            <v>-53405</v>
          </cell>
        </row>
        <row r="30">
          <cell r="C30">
            <v>-26550889</v>
          </cell>
          <cell r="F30">
            <v>22812121</v>
          </cell>
        </row>
        <row r="31">
          <cell r="C31">
            <v>24589095</v>
          </cell>
          <cell r="F31">
            <v>-24376920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51139984</v>
          </cell>
        </row>
        <row r="103">
          <cell r="C103">
            <v>1815942</v>
          </cell>
        </row>
      </sheetData>
      <sheetData sheetId="45"/>
      <sheetData sheetId="46">
        <row r="5">
          <cell r="C5">
            <v>814329</v>
          </cell>
          <cell r="F5">
            <v>1564187</v>
          </cell>
        </row>
        <row r="6">
          <cell r="C6">
            <v>-61613994</v>
          </cell>
          <cell r="F6">
            <v>-2001</v>
          </cell>
        </row>
        <row r="7">
          <cell r="C7">
            <v>0</v>
          </cell>
          <cell r="F7">
            <v>2810471</v>
          </cell>
        </row>
        <row r="8">
          <cell r="C8">
            <v>-60799665</v>
          </cell>
          <cell r="F8">
            <v>0</v>
          </cell>
        </row>
        <row r="9">
          <cell r="C9">
            <v>326924</v>
          </cell>
          <cell r="F9">
            <v>2810471</v>
          </cell>
        </row>
        <row r="10">
          <cell r="C10">
            <v>42128419</v>
          </cell>
          <cell r="F10">
            <v>1905138</v>
          </cell>
        </row>
        <row r="11">
          <cell r="C11">
            <v>-18344322</v>
          </cell>
          <cell r="F11">
            <v>0</v>
          </cell>
        </row>
        <row r="12">
          <cell r="C12">
            <v>24469234</v>
          </cell>
          <cell r="F12">
            <v>0</v>
          </cell>
        </row>
        <row r="13">
          <cell r="C13">
            <v>6124912</v>
          </cell>
          <cell r="F13">
            <v>1905138</v>
          </cell>
        </row>
        <row r="14">
          <cell r="C14">
            <v>1562186</v>
          </cell>
          <cell r="F14">
            <v>2349789</v>
          </cell>
        </row>
        <row r="15">
          <cell r="C15">
            <v>0</v>
          </cell>
          <cell r="F15">
            <v>-444651</v>
          </cell>
        </row>
        <row r="16">
          <cell r="C16">
            <v>1264455</v>
          </cell>
          <cell r="F16">
            <v>0</v>
          </cell>
        </row>
        <row r="17">
          <cell r="C17">
            <v>297731</v>
          </cell>
          <cell r="F17">
            <v>0</v>
          </cell>
        </row>
        <row r="18">
          <cell r="C18">
            <v>2420576</v>
          </cell>
          <cell r="F18">
            <v>-444651</v>
          </cell>
        </row>
        <row r="19">
          <cell r="C19">
            <v>1835945</v>
          </cell>
          <cell r="F19">
            <v>108235</v>
          </cell>
        </row>
        <row r="20">
          <cell r="C20">
            <v>0</v>
          </cell>
          <cell r="F20">
            <v>-552886</v>
          </cell>
        </row>
        <row r="21">
          <cell r="C21">
            <v>0</v>
          </cell>
          <cell r="F21">
            <v>6645443</v>
          </cell>
        </row>
        <row r="22">
          <cell r="C22">
            <v>0</v>
          </cell>
          <cell r="F22">
            <v>6092557</v>
          </cell>
        </row>
        <row r="23">
          <cell r="C23">
            <v>584631</v>
          </cell>
          <cell r="F23">
            <v>-3619977</v>
          </cell>
        </row>
        <row r="24">
          <cell r="C24">
            <v>0</v>
          </cell>
          <cell r="F24">
            <v>-3619977</v>
          </cell>
        </row>
        <row r="25">
          <cell r="C25">
            <v>3370224</v>
          </cell>
          <cell r="F25">
            <v>0</v>
          </cell>
        </row>
        <row r="26">
          <cell r="C26">
            <v>36381</v>
          </cell>
          <cell r="F26">
            <v>0</v>
          </cell>
        </row>
        <row r="27">
          <cell r="C27">
            <v>5827181</v>
          </cell>
          <cell r="F27">
            <v>9712534</v>
          </cell>
        </row>
        <row r="28">
          <cell r="C28">
            <v>-18642053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-18344322</v>
          </cell>
          <cell r="F30">
            <v>9712534</v>
          </cell>
        </row>
        <row r="31">
          <cell r="C31">
            <v>6124912</v>
          </cell>
          <cell r="F31">
            <v>-10265420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24469234</v>
          </cell>
        </row>
        <row r="103">
          <cell r="C103">
            <v>2322385</v>
          </cell>
        </row>
      </sheetData>
      <sheetData sheetId="47"/>
      <sheetData sheetId="48">
        <row r="5">
          <cell r="C5">
            <v>1771644</v>
          </cell>
          <cell r="F5">
            <v>47122908</v>
          </cell>
        </row>
        <row r="6">
          <cell r="C6">
            <v>-43834919</v>
          </cell>
          <cell r="F6">
            <v>7390550</v>
          </cell>
        </row>
        <row r="7">
          <cell r="C7">
            <v>0</v>
          </cell>
          <cell r="F7">
            <v>46096176</v>
          </cell>
        </row>
        <row r="8">
          <cell r="C8">
            <v>-42063275</v>
          </cell>
          <cell r="F8">
            <v>17289864</v>
          </cell>
        </row>
        <row r="9">
          <cell r="C9">
            <v>0</v>
          </cell>
          <cell r="F9">
            <v>28806312</v>
          </cell>
        </row>
        <row r="10">
          <cell r="C10">
            <v>78230020</v>
          </cell>
          <cell r="F10">
            <v>26729754</v>
          </cell>
        </row>
        <row r="11">
          <cell r="C11">
            <v>36166745</v>
          </cell>
          <cell r="F11">
            <v>69354</v>
          </cell>
        </row>
        <row r="12">
          <cell r="C12">
            <v>121619544</v>
          </cell>
          <cell r="F12">
            <v>44827</v>
          </cell>
        </row>
        <row r="13">
          <cell r="C13">
            <v>157786289</v>
          </cell>
          <cell r="F13">
            <v>26843935</v>
          </cell>
        </row>
        <row r="14">
          <cell r="C14">
            <v>54003621</v>
          </cell>
          <cell r="F14">
            <v>15744230</v>
          </cell>
        </row>
        <row r="15">
          <cell r="C15">
            <v>509837</v>
          </cell>
          <cell r="F15">
            <v>11099705</v>
          </cell>
        </row>
        <row r="16">
          <cell r="C16">
            <v>20762167</v>
          </cell>
          <cell r="F16">
            <v>0</v>
          </cell>
        </row>
        <row r="17">
          <cell r="C17">
            <v>33751291</v>
          </cell>
          <cell r="F17">
            <v>0</v>
          </cell>
        </row>
        <row r="18">
          <cell r="C18">
            <v>44239865</v>
          </cell>
          <cell r="F18">
            <v>11099705</v>
          </cell>
        </row>
        <row r="19">
          <cell r="C19">
            <v>27141049</v>
          </cell>
          <cell r="F19">
            <v>3940861</v>
          </cell>
        </row>
        <row r="20">
          <cell r="C20">
            <v>1984862</v>
          </cell>
          <cell r="F20">
            <v>7158844</v>
          </cell>
        </row>
        <row r="21">
          <cell r="C21">
            <v>15003082</v>
          </cell>
          <cell r="F21">
            <v>4715803</v>
          </cell>
        </row>
        <row r="22">
          <cell r="C22">
            <v>61445</v>
          </cell>
          <cell r="F22">
            <v>11874647</v>
          </cell>
        </row>
        <row r="23">
          <cell r="C23">
            <v>49427</v>
          </cell>
          <cell r="F23">
            <v>-18787652</v>
          </cell>
        </row>
        <row r="24">
          <cell r="C24">
            <v>0</v>
          </cell>
          <cell r="F24">
            <v>-18787652</v>
          </cell>
        </row>
        <row r="25">
          <cell r="C25">
            <v>63721119</v>
          </cell>
          <cell r="F25">
            <v>0</v>
          </cell>
        </row>
        <row r="26">
          <cell r="C26">
            <v>12029736</v>
          </cell>
          <cell r="F26">
            <v>0</v>
          </cell>
        </row>
        <row r="27">
          <cell r="C27">
            <v>119990720</v>
          </cell>
          <cell r="F27">
            <v>30662299</v>
          </cell>
        </row>
        <row r="28">
          <cell r="C28">
            <v>-1628824</v>
          </cell>
          <cell r="F28">
            <v>0</v>
          </cell>
        </row>
        <row r="29">
          <cell r="C29">
            <v>4044278</v>
          </cell>
          <cell r="F29">
            <v>0</v>
          </cell>
        </row>
        <row r="30">
          <cell r="C30">
            <v>36166745</v>
          </cell>
          <cell r="F30">
            <v>30662299</v>
          </cell>
        </row>
        <row r="31">
          <cell r="C31">
            <v>157786289</v>
          </cell>
          <cell r="F31">
            <v>-23503455</v>
          </cell>
        </row>
        <row r="35">
          <cell r="F35" t="str">
            <v>الكلفة</v>
          </cell>
        </row>
        <row r="36">
          <cell r="F36" t="str">
            <v>الاندثار</v>
          </cell>
        </row>
        <row r="37">
          <cell r="F37" t="str">
            <v>الصافي</v>
          </cell>
        </row>
        <row r="57">
          <cell r="F57">
            <v>121619544</v>
          </cell>
        </row>
        <row r="103">
          <cell r="C103">
            <v>14635924</v>
          </cell>
        </row>
      </sheetData>
      <sheetData sheetId="49"/>
      <sheetData sheetId="50">
        <row r="5">
          <cell r="C5">
            <v>3020039</v>
          </cell>
          <cell r="F5">
            <v>23762899</v>
          </cell>
        </row>
        <row r="6">
          <cell r="C6">
            <v>-390876671</v>
          </cell>
          <cell r="F6">
            <v>84165</v>
          </cell>
        </row>
        <row r="7">
          <cell r="C7">
            <v>0</v>
          </cell>
          <cell r="F7">
            <v>16665413</v>
          </cell>
        </row>
        <row r="8">
          <cell r="C8">
            <v>-387856632</v>
          </cell>
          <cell r="F8">
            <v>765906</v>
          </cell>
        </row>
        <row r="9">
          <cell r="C9">
            <v>0</v>
          </cell>
          <cell r="F9">
            <v>15899507</v>
          </cell>
        </row>
        <row r="10">
          <cell r="C10">
            <v>244955213</v>
          </cell>
          <cell r="F10">
            <v>221353</v>
          </cell>
        </row>
        <row r="11">
          <cell r="C11">
            <v>-142901419</v>
          </cell>
          <cell r="F11">
            <v>0</v>
          </cell>
        </row>
        <row r="12">
          <cell r="C12">
            <v>196159543</v>
          </cell>
          <cell r="F12">
            <v>0</v>
          </cell>
        </row>
        <row r="13">
          <cell r="C13">
            <v>53258124</v>
          </cell>
          <cell r="F13">
            <v>221353</v>
          </cell>
        </row>
        <row r="14">
          <cell r="C14">
            <v>19404785</v>
          </cell>
          <cell r="F14">
            <v>2115658</v>
          </cell>
        </row>
        <row r="15">
          <cell r="C15">
            <v>4442279</v>
          </cell>
          <cell r="F15">
            <v>-1894305</v>
          </cell>
        </row>
        <row r="16">
          <cell r="C16">
            <v>15690766</v>
          </cell>
          <cell r="F16">
            <v>0</v>
          </cell>
        </row>
        <row r="17">
          <cell r="C17">
            <v>8156298</v>
          </cell>
          <cell r="F17">
            <v>0</v>
          </cell>
        </row>
        <row r="18">
          <cell r="C18">
            <v>16503295</v>
          </cell>
          <cell r="F18">
            <v>-1894305</v>
          </cell>
        </row>
        <row r="19">
          <cell r="C19">
            <v>15383641</v>
          </cell>
          <cell r="F19">
            <v>1343867</v>
          </cell>
        </row>
        <row r="20">
          <cell r="F20">
            <v>-3238172</v>
          </cell>
        </row>
        <row r="21">
          <cell r="C21">
            <v>351987</v>
          </cell>
          <cell r="F21">
            <v>-1227394</v>
          </cell>
        </row>
        <row r="22">
          <cell r="C22">
            <v>2</v>
          </cell>
          <cell r="F22">
            <v>-4465566</v>
          </cell>
        </row>
        <row r="23">
          <cell r="C23">
            <v>762966</v>
          </cell>
          <cell r="F23">
            <v>-61432483</v>
          </cell>
        </row>
        <row r="24">
          <cell r="C24">
            <v>4699</v>
          </cell>
          <cell r="F24">
            <v>-61432483</v>
          </cell>
        </row>
        <row r="25">
          <cell r="C25">
            <v>17258164</v>
          </cell>
          <cell r="F25">
            <v>0</v>
          </cell>
        </row>
        <row r="26">
          <cell r="C26">
            <v>9344329</v>
          </cell>
          <cell r="F26">
            <v>0</v>
          </cell>
        </row>
        <row r="27">
          <cell r="C27">
            <v>43105788</v>
          </cell>
          <cell r="F27">
            <v>56981917</v>
          </cell>
        </row>
        <row r="28">
          <cell r="C28">
            <v>-153053755</v>
          </cell>
          <cell r="F28">
            <v>0</v>
          </cell>
        </row>
        <row r="29">
          <cell r="C29">
            <v>1996038</v>
          </cell>
          <cell r="F29">
            <v>-15000</v>
          </cell>
        </row>
        <row r="30">
          <cell r="C30">
            <v>-142901419</v>
          </cell>
          <cell r="F30">
            <v>56981917</v>
          </cell>
        </row>
        <row r="31">
          <cell r="C31">
            <v>53258124</v>
          </cell>
          <cell r="F31">
            <v>-60220089</v>
          </cell>
        </row>
        <row r="103">
          <cell r="C103">
            <v>2661329</v>
          </cell>
        </row>
      </sheetData>
      <sheetData sheetId="51"/>
      <sheetData sheetId="52"/>
      <sheetData sheetId="53"/>
      <sheetData sheetId="54">
        <row r="5">
          <cell r="C5">
            <v>1471500</v>
          </cell>
          <cell r="F5">
            <v>195172478</v>
          </cell>
        </row>
        <row r="6">
          <cell r="C6">
            <v>-29882713</v>
          </cell>
          <cell r="F6">
            <v>14331837</v>
          </cell>
        </row>
        <row r="7">
          <cell r="C7">
            <v>0</v>
          </cell>
          <cell r="F7">
            <v>88089907</v>
          </cell>
        </row>
        <row r="8">
          <cell r="C8">
            <v>-28411213</v>
          </cell>
          <cell r="F8">
            <v>13820227</v>
          </cell>
        </row>
        <row r="9">
          <cell r="C9">
            <v>53704</v>
          </cell>
          <cell r="F9">
            <v>74269680</v>
          </cell>
        </row>
        <row r="10">
          <cell r="C10">
            <v>140581261</v>
          </cell>
          <cell r="F10">
            <v>96974593</v>
          </cell>
        </row>
        <row r="11">
          <cell r="C11">
            <v>112223752</v>
          </cell>
          <cell r="F11">
            <v>0</v>
          </cell>
        </row>
        <row r="12">
          <cell r="C12">
            <v>160529547</v>
          </cell>
          <cell r="F12">
            <v>0</v>
          </cell>
        </row>
        <row r="13">
          <cell r="C13">
            <v>272753299</v>
          </cell>
          <cell r="F13">
            <v>96974593</v>
          </cell>
        </row>
        <row r="14">
          <cell r="C14">
            <v>191605416</v>
          </cell>
          <cell r="F14">
            <v>58555876</v>
          </cell>
        </row>
        <row r="15">
          <cell r="C15">
            <v>17898899</v>
          </cell>
          <cell r="F15">
            <v>38418717</v>
          </cell>
        </row>
        <row r="16">
          <cell r="C16">
            <v>73320633</v>
          </cell>
          <cell r="F16">
            <v>40354</v>
          </cell>
        </row>
        <row r="17">
          <cell r="C17">
            <v>136183682</v>
          </cell>
          <cell r="F17">
            <v>0</v>
          </cell>
        </row>
        <row r="18">
          <cell r="C18">
            <v>88955718</v>
          </cell>
          <cell r="F18">
            <v>38378363</v>
          </cell>
        </row>
        <row r="19">
          <cell r="C19">
            <v>59727126</v>
          </cell>
          <cell r="F19">
            <v>12115515</v>
          </cell>
        </row>
        <row r="20">
          <cell r="C20">
            <v>18336522</v>
          </cell>
          <cell r="F20">
            <v>26262848</v>
          </cell>
        </row>
        <row r="21">
          <cell r="C21">
            <v>3771117</v>
          </cell>
          <cell r="F21">
            <v>2315116</v>
          </cell>
        </row>
        <row r="22">
          <cell r="C22">
            <v>0</v>
          </cell>
          <cell r="F22">
            <v>28577964</v>
          </cell>
        </row>
        <row r="23">
          <cell r="C23">
            <v>1429308</v>
          </cell>
          <cell r="F23">
            <v>-35194337</v>
          </cell>
        </row>
        <row r="24">
          <cell r="C24">
            <v>5691645</v>
          </cell>
          <cell r="F24">
            <v>-35194337</v>
          </cell>
        </row>
        <row r="25">
          <cell r="C25">
            <v>27918436</v>
          </cell>
          <cell r="F25">
            <v>0</v>
          </cell>
        </row>
        <row r="26">
          <cell r="C26">
            <v>19645463</v>
          </cell>
        </row>
        <row r="27">
          <cell r="C27">
            <v>136519617</v>
          </cell>
          <cell r="F27">
            <v>63258651</v>
          </cell>
        </row>
        <row r="28">
          <cell r="C28">
            <v>-24009930</v>
          </cell>
          <cell r="F28">
            <v>0</v>
          </cell>
        </row>
        <row r="29">
          <cell r="C29">
            <v>50000</v>
          </cell>
          <cell r="F29">
            <v>513650</v>
          </cell>
        </row>
        <row r="30">
          <cell r="C30">
            <v>112223752</v>
          </cell>
          <cell r="F30">
            <v>63258651</v>
          </cell>
        </row>
        <row r="31">
          <cell r="C31">
            <v>272753299</v>
          </cell>
          <cell r="F31">
            <v>-36995803</v>
          </cell>
        </row>
        <row r="103">
          <cell r="C103">
            <v>51528613</v>
          </cell>
        </row>
      </sheetData>
      <sheetData sheetId="55"/>
      <sheetData sheetId="56">
        <row r="5">
          <cell r="C5">
            <v>1181497</v>
          </cell>
          <cell r="F5">
            <v>4012666</v>
          </cell>
        </row>
        <row r="6">
          <cell r="C6">
            <v>-5531557</v>
          </cell>
          <cell r="F6">
            <v>9919136</v>
          </cell>
        </row>
        <row r="7">
          <cell r="C7">
            <v>0</v>
          </cell>
          <cell r="F7">
            <v>4012666</v>
          </cell>
        </row>
        <row r="8">
          <cell r="C8">
            <v>-4350060</v>
          </cell>
          <cell r="F8">
            <v>0</v>
          </cell>
        </row>
        <row r="9">
          <cell r="C9">
            <v>0</v>
          </cell>
          <cell r="F9">
            <v>4012666</v>
          </cell>
        </row>
        <row r="10">
          <cell r="C10">
            <v>14265752</v>
          </cell>
          <cell r="F10">
            <v>11061926</v>
          </cell>
        </row>
        <row r="11">
          <cell r="C11">
            <v>9915692</v>
          </cell>
          <cell r="F11">
            <v>0</v>
          </cell>
        </row>
        <row r="12">
          <cell r="C12">
            <v>24070033</v>
          </cell>
          <cell r="F12">
            <v>0</v>
          </cell>
        </row>
        <row r="13">
          <cell r="C13">
            <v>33985725</v>
          </cell>
          <cell r="F13">
            <v>11061926</v>
          </cell>
        </row>
        <row r="14">
          <cell r="C14">
            <v>13931802</v>
          </cell>
          <cell r="F14">
            <v>5509508</v>
          </cell>
        </row>
        <row r="15">
          <cell r="C15">
            <v>0</v>
          </cell>
          <cell r="F15">
            <v>5552418</v>
          </cell>
        </row>
        <row r="16">
          <cell r="C16">
            <v>4281205</v>
          </cell>
          <cell r="F16">
            <v>0</v>
          </cell>
        </row>
        <row r="17">
          <cell r="C17">
            <v>9650597</v>
          </cell>
          <cell r="F17">
            <v>7051</v>
          </cell>
        </row>
        <row r="18">
          <cell r="C18">
            <v>6436469</v>
          </cell>
          <cell r="F18">
            <v>5559469</v>
          </cell>
        </row>
        <row r="19">
          <cell r="C19">
            <v>618036</v>
          </cell>
          <cell r="F19">
            <v>1021311</v>
          </cell>
        </row>
        <row r="20">
          <cell r="C20">
            <v>0</v>
          </cell>
          <cell r="F20">
            <v>4538158</v>
          </cell>
        </row>
        <row r="21">
          <cell r="C21">
            <v>0</v>
          </cell>
          <cell r="F21">
            <v>2732724</v>
          </cell>
        </row>
        <row r="22">
          <cell r="C22">
            <v>0</v>
          </cell>
          <cell r="F22">
            <v>7270882</v>
          </cell>
        </row>
        <row r="23">
          <cell r="C23">
            <v>5818433</v>
          </cell>
          <cell r="F23">
            <v>-1399700</v>
          </cell>
        </row>
        <row r="24">
          <cell r="C24">
            <v>0</v>
          </cell>
          <cell r="F24">
            <v>-1399700</v>
          </cell>
        </row>
        <row r="25">
          <cell r="C25">
            <v>13729456</v>
          </cell>
          <cell r="F25">
            <v>0</v>
          </cell>
        </row>
        <row r="26">
          <cell r="C26">
            <v>4145203</v>
          </cell>
          <cell r="F26">
            <v>0</v>
          </cell>
        </row>
        <row r="27">
          <cell r="C27">
            <v>24311128</v>
          </cell>
          <cell r="F27">
            <v>8670582</v>
          </cell>
        </row>
        <row r="28">
          <cell r="C28">
            <v>241095</v>
          </cell>
          <cell r="F28">
            <v>0</v>
          </cell>
        </row>
        <row r="29">
          <cell r="C29">
            <v>24000</v>
          </cell>
          <cell r="F29">
            <v>0</v>
          </cell>
        </row>
        <row r="30">
          <cell r="C30">
            <v>9915692</v>
          </cell>
          <cell r="F30">
            <v>8670582</v>
          </cell>
        </row>
        <row r="31">
          <cell r="C31">
            <v>33985725</v>
          </cell>
          <cell r="F31">
            <v>-4132424</v>
          </cell>
        </row>
        <row r="103">
          <cell r="C103">
            <v>4977803</v>
          </cell>
        </row>
      </sheetData>
      <sheetData sheetId="57"/>
      <sheetData sheetId="58"/>
      <sheetData sheetId="59"/>
      <sheetData sheetId="60">
        <row r="5">
          <cell r="C5">
            <v>645245</v>
          </cell>
          <cell r="F5">
            <v>25211707</v>
          </cell>
        </row>
        <row r="6">
          <cell r="C6">
            <v>-165567771</v>
          </cell>
          <cell r="F6">
            <v>-7810</v>
          </cell>
        </row>
        <row r="7">
          <cell r="C7">
            <v>0</v>
          </cell>
          <cell r="F7">
            <v>38913509</v>
          </cell>
        </row>
        <row r="8">
          <cell r="C8">
            <v>-164922526</v>
          </cell>
          <cell r="F8">
            <v>0</v>
          </cell>
        </row>
        <row r="9">
          <cell r="C9">
            <v>0</v>
          </cell>
          <cell r="F9">
            <v>38913509</v>
          </cell>
        </row>
        <row r="10">
          <cell r="C10">
            <v>110670760</v>
          </cell>
          <cell r="F10">
            <v>5397339</v>
          </cell>
        </row>
        <row r="11">
          <cell r="C11">
            <v>-54251766</v>
          </cell>
          <cell r="F11">
            <v>0</v>
          </cell>
        </row>
        <row r="12">
          <cell r="C12">
            <v>117785887</v>
          </cell>
          <cell r="F12">
            <v>6133</v>
          </cell>
        </row>
        <row r="13">
          <cell r="C13">
            <v>63534121</v>
          </cell>
          <cell r="F13">
            <v>5403472</v>
          </cell>
        </row>
        <row r="14">
          <cell r="C14">
            <v>25203897</v>
          </cell>
          <cell r="F14">
            <v>13357201</v>
          </cell>
        </row>
        <row r="15">
          <cell r="C15">
            <v>0</v>
          </cell>
          <cell r="F15">
            <v>-7953729</v>
          </cell>
        </row>
        <row r="16">
          <cell r="C16">
            <v>9360492</v>
          </cell>
          <cell r="F16">
            <v>0</v>
          </cell>
        </row>
        <row r="17">
          <cell r="C17">
            <v>15843405</v>
          </cell>
          <cell r="F17">
            <v>0</v>
          </cell>
        </row>
        <row r="18">
          <cell r="C18">
            <v>21994531</v>
          </cell>
          <cell r="F18">
            <v>-7953729</v>
          </cell>
        </row>
        <row r="19">
          <cell r="C19">
            <v>9686000</v>
          </cell>
          <cell r="F19">
            <v>2358265</v>
          </cell>
        </row>
        <row r="20">
          <cell r="C20">
            <v>0</v>
          </cell>
          <cell r="F20">
            <v>-10311994</v>
          </cell>
        </row>
        <row r="21">
          <cell r="C21">
            <v>11814498</v>
          </cell>
          <cell r="F21">
            <v>20030287</v>
          </cell>
        </row>
        <row r="22">
          <cell r="C22">
            <v>0</v>
          </cell>
          <cell r="F22">
            <v>9718293</v>
          </cell>
        </row>
        <row r="23">
          <cell r="C23">
            <v>216426</v>
          </cell>
          <cell r="F23">
            <v>-16507587</v>
          </cell>
        </row>
        <row r="24">
          <cell r="C24">
            <v>277607</v>
          </cell>
          <cell r="F24">
            <v>-16507587</v>
          </cell>
        </row>
        <row r="25">
          <cell r="C25">
            <v>20364605</v>
          </cell>
          <cell r="F25">
            <v>0</v>
          </cell>
        </row>
        <row r="26">
          <cell r="C26">
            <v>5235080</v>
          </cell>
          <cell r="F26">
            <v>0</v>
          </cell>
        </row>
        <row r="27">
          <cell r="C27">
            <v>47594216</v>
          </cell>
          <cell r="F27">
            <v>26225880</v>
          </cell>
        </row>
        <row r="28">
          <cell r="C28">
            <v>-70191671</v>
          </cell>
          <cell r="F28">
            <v>0</v>
          </cell>
        </row>
        <row r="29">
          <cell r="C29">
            <v>96500</v>
          </cell>
          <cell r="F29">
            <v>0</v>
          </cell>
        </row>
        <row r="30">
          <cell r="C30">
            <v>-54251766</v>
          </cell>
          <cell r="F30">
            <v>26225880</v>
          </cell>
        </row>
        <row r="31">
          <cell r="C31">
            <v>63534121</v>
          </cell>
          <cell r="F31">
            <v>-36537874</v>
          </cell>
        </row>
        <row r="103">
          <cell r="C103">
            <v>12346897</v>
          </cell>
        </row>
      </sheetData>
      <sheetData sheetId="61"/>
      <sheetData sheetId="62">
        <row r="5">
          <cell r="C5">
            <v>1405000</v>
          </cell>
          <cell r="F5">
            <v>36360651</v>
          </cell>
        </row>
        <row r="6">
          <cell r="C6">
            <v>-349457343</v>
          </cell>
          <cell r="F6">
            <v>63110</v>
          </cell>
        </row>
        <row r="7">
          <cell r="C7">
            <v>0</v>
          </cell>
          <cell r="F7">
            <v>23566723</v>
          </cell>
        </row>
        <row r="8">
          <cell r="C8">
            <v>-348052343</v>
          </cell>
          <cell r="F8">
            <v>2316462</v>
          </cell>
        </row>
        <row r="9">
          <cell r="C9">
            <v>0</v>
          </cell>
          <cell r="F9">
            <v>21250261</v>
          </cell>
        </row>
        <row r="10">
          <cell r="C10">
            <v>283176416</v>
          </cell>
          <cell r="F10">
            <v>1758181</v>
          </cell>
        </row>
        <row r="11">
          <cell r="C11">
            <v>-64875927</v>
          </cell>
          <cell r="F11">
            <v>0</v>
          </cell>
        </row>
        <row r="12">
          <cell r="C12">
            <v>141202529</v>
          </cell>
          <cell r="F12">
            <v>0</v>
          </cell>
        </row>
        <row r="13">
          <cell r="C13">
            <v>76326602</v>
          </cell>
          <cell r="F13">
            <v>1758181</v>
          </cell>
        </row>
        <row r="14">
          <cell r="C14">
            <v>36423761</v>
          </cell>
          <cell r="F14">
            <v>1843578</v>
          </cell>
        </row>
        <row r="15">
          <cell r="C15">
            <v>0</v>
          </cell>
          <cell r="F15">
            <v>-85397</v>
          </cell>
        </row>
        <row r="16">
          <cell r="C16">
            <v>12026460</v>
          </cell>
          <cell r="F16">
            <v>0</v>
          </cell>
        </row>
        <row r="17">
          <cell r="C17">
            <v>24397301</v>
          </cell>
          <cell r="F17">
            <v>0</v>
          </cell>
        </row>
        <row r="18">
          <cell r="C18">
            <v>21676952</v>
          </cell>
          <cell r="F18">
            <v>-85397</v>
          </cell>
        </row>
        <row r="19">
          <cell r="C19">
            <v>19879857</v>
          </cell>
          <cell r="F19">
            <v>2530513</v>
          </cell>
        </row>
        <row r="20">
          <cell r="C20">
            <v>413996</v>
          </cell>
          <cell r="F20">
            <v>-2615910</v>
          </cell>
        </row>
        <row r="21">
          <cell r="C21">
            <v>997783</v>
          </cell>
          <cell r="F21">
            <v>968596</v>
          </cell>
        </row>
        <row r="22">
          <cell r="C22">
            <v>138812</v>
          </cell>
          <cell r="F22">
            <v>-1647314</v>
          </cell>
        </row>
        <row r="23">
          <cell r="C23">
            <v>244720</v>
          </cell>
          <cell r="F23">
            <v>-59203224</v>
          </cell>
        </row>
        <row r="24">
          <cell r="C24">
            <v>1784</v>
          </cell>
          <cell r="F24">
            <v>-59203224</v>
          </cell>
        </row>
        <row r="25">
          <cell r="C25">
            <v>24832306</v>
          </cell>
          <cell r="F25">
            <v>0</v>
          </cell>
        </row>
        <row r="26">
          <cell r="C26">
            <v>5420043</v>
          </cell>
          <cell r="F26">
            <v>0</v>
          </cell>
        </row>
        <row r="27">
          <cell r="C27">
            <v>51929301</v>
          </cell>
          <cell r="F27">
            <v>57570070</v>
          </cell>
        </row>
        <row r="28">
          <cell r="C28">
            <v>-89273228</v>
          </cell>
          <cell r="F28">
            <v>0</v>
          </cell>
        </row>
        <row r="29">
          <cell r="C29">
            <v>0</v>
          </cell>
          <cell r="F29">
            <v>-14160</v>
          </cell>
        </row>
        <row r="30">
          <cell r="C30">
            <v>-64875927</v>
          </cell>
          <cell r="F30">
            <v>57570070</v>
          </cell>
        </row>
        <row r="31">
          <cell r="C31">
            <v>76326602</v>
          </cell>
          <cell r="F31">
            <v>-60185980</v>
          </cell>
        </row>
        <row r="103">
          <cell r="C103">
            <v>1270472</v>
          </cell>
        </row>
      </sheetData>
      <sheetData sheetId="63"/>
      <sheetData sheetId="64">
        <row r="5">
          <cell r="C5">
            <v>1607823</v>
          </cell>
          <cell r="F5">
            <v>1397077</v>
          </cell>
        </row>
        <row r="6">
          <cell r="C6">
            <v>-13787251</v>
          </cell>
          <cell r="F6">
            <v>2047</v>
          </cell>
        </row>
        <row r="7">
          <cell r="C7">
            <v>0</v>
          </cell>
          <cell r="F7">
            <v>107144</v>
          </cell>
        </row>
        <row r="8">
          <cell r="C8">
            <v>-12179428</v>
          </cell>
          <cell r="F8">
            <v>18363</v>
          </cell>
        </row>
        <row r="9">
          <cell r="C9">
            <v>0</v>
          </cell>
          <cell r="F9">
            <v>88781</v>
          </cell>
        </row>
        <row r="10">
          <cell r="C10">
            <v>12875597</v>
          </cell>
          <cell r="F10">
            <v>0</v>
          </cell>
        </row>
        <row r="11">
          <cell r="C11">
            <v>696169</v>
          </cell>
          <cell r="F11">
            <v>0</v>
          </cell>
        </row>
        <row r="12">
          <cell r="C12">
            <v>2663541</v>
          </cell>
          <cell r="F12">
            <v>4619</v>
          </cell>
        </row>
        <row r="13">
          <cell r="C13">
            <v>3359710</v>
          </cell>
          <cell r="F13">
            <v>4619</v>
          </cell>
        </row>
        <row r="14">
          <cell r="C14">
            <v>1399124</v>
          </cell>
          <cell r="F14">
            <v>25386</v>
          </cell>
        </row>
        <row r="15">
          <cell r="C15">
            <v>0</v>
          </cell>
          <cell r="F15">
            <v>-20767</v>
          </cell>
        </row>
        <row r="16">
          <cell r="C16">
            <v>566059</v>
          </cell>
          <cell r="F16">
            <v>0</v>
          </cell>
        </row>
        <row r="17">
          <cell r="C17">
            <v>833065</v>
          </cell>
          <cell r="F17">
            <v>0</v>
          </cell>
        </row>
        <row r="18">
          <cell r="C18">
            <v>117188</v>
          </cell>
          <cell r="F18">
            <v>-20767</v>
          </cell>
        </row>
        <row r="19">
          <cell r="C19">
            <v>80127</v>
          </cell>
          <cell r="F19">
            <v>65737</v>
          </cell>
        </row>
        <row r="20">
          <cell r="C20">
            <v>12988</v>
          </cell>
          <cell r="F20">
            <v>-86504</v>
          </cell>
        </row>
        <row r="21">
          <cell r="C21">
            <v>13965</v>
          </cell>
          <cell r="F21">
            <v>-23238</v>
          </cell>
        </row>
        <row r="22">
          <cell r="C22">
            <v>884</v>
          </cell>
          <cell r="F22">
            <v>-109742</v>
          </cell>
        </row>
        <row r="23">
          <cell r="C23">
            <v>9224</v>
          </cell>
          <cell r="F23">
            <v>-3832015</v>
          </cell>
        </row>
        <row r="24">
          <cell r="C24">
            <v>0</v>
          </cell>
          <cell r="F24">
            <v>-3832015</v>
          </cell>
        </row>
        <row r="25">
          <cell r="C25">
            <v>1796674</v>
          </cell>
          <cell r="F25">
            <v>0</v>
          </cell>
        </row>
        <row r="26">
          <cell r="C26">
            <v>612783</v>
          </cell>
          <cell r="F26">
            <v>0</v>
          </cell>
        </row>
        <row r="27">
          <cell r="C27">
            <v>2526645</v>
          </cell>
          <cell r="F27">
            <v>3722273</v>
          </cell>
        </row>
        <row r="28">
          <cell r="C28">
            <v>-136896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696169</v>
          </cell>
          <cell r="F30">
            <v>3722273</v>
          </cell>
        </row>
        <row r="31">
          <cell r="C31">
            <v>3359710</v>
          </cell>
          <cell r="F31">
            <v>-3808777</v>
          </cell>
        </row>
        <row r="103">
          <cell r="C103">
            <v>20541</v>
          </cell>
        </row>
      </sheetData>
      <sheetData sheetId="65"/>
      <sheetData sheetId="66">
        <row r="5">
          <cell r="C5">
            <v>1071700</v>
          </cell>
          <cell r="F5">
            <v>8213156</v>
          </cell>
        </row>
        <row r="6">
          <cell r="C6">
            <v>-10759301</v>
          </cell>
          <cell r="F6">
            <v>-398225</v>
          </cell>
        </row>
        <row r="7">
          <cell r="C7">
            <v>0</v>
          </cell>
          <cell r="F7">
            <v>91673564</v>
          </cell>
        </row>
        <row r="8">
          <cell r="C8">
            <v>-9687601</v>
          </cell>
          <cell r="F8">
            <v>0</v>
          </cell>
        </row>
        <row r="9">
          <cell r="F9">
            <v>91673564</v>
          </cell>
        </row>
        <row r="10">
          <cell r="C10">
            <v>55169528</v>
          </cell>
          <cell r="F10">
            <v>19799322</v>
          </cell>
        </row>
        <row r="11">
          <cell r="C11">
            <v>45481927</v>
          </cell>
          <cell r="F11">
            <v>0</v>
          </cell>
        </row>
        <row r="12">
          <cell r="C12">
            <v>229165627</v>
          </cell>
          <cell r="F12">
            <v>0</v>
          </cell>
        </row>
        <row r="13">
          <cell r="C13">
            <v>274647554</v>
          </cell>
          <cell r="F13">
            <v>19799322</v>
          </cell>
        </row>
        <row r="14">
          <cell r="C14">
            <v>7814931</v>
          </cell>
          <cell r="F14">
            <v>20249109</v>
          </cell>
        </row>
        <row r="15">
          <cell r="C15">
            <v>0</v>
          </cell>
          <cell r="F15">
            <v>-449787</v>
          </cell>
        </row>
        <row r="16">
          <cell r="C16">
            <v>5271887</v>
          </cell>
          <cell r="F16">
            <v>0</v>
          </cell>
        </row>
        <row r="17">
          <cell r="C17">
            <v>2543044</v>
          </cell>
          <cell r="F17">
            <v>0</v>
          </cell>
        </row>
        <row r="18">
          <cell r="C18">
            <v>51693492</v>
          </cell>
          <cell r="F18">
            <v>-449787</v>
          </cell>
        </row>
        <row r="19">
          <cell r="C19">
            <v>28643092</v>
          </cell>
          <cell r="F19">
            <v>825998</v>
          </cell>
        </row>
        <row r="20">
          <cell r="C20">
            <v>0</v>
          </cell>
          <cell r="F20">
            <v>-1275785</v>
          </cell>
        </row>
        <row r="21">
          <cell r="C21">
            <v>18797622</v>
          </cell>
          <cell r="F21">
            <v>-13816</v>
          </cell>
        </row>
        <row r="22">
          <cell r="C22">
            <v>0</v>
          </cell>
          <cell r="F22">
            <v>-1289601</v>
          </cell>
        </row>
        <row r="23">
          <cell r="C23">
            <v>4226103</v>
          </cell>
          <cell r="F23">
            <v>-17074530</v>
          </cell>
        </row>
        <row r="24">
          <cell r="C24">
            <v>26675</v>
          </cell>
          <cell r="F24">
            <v>-17074530</v>
          </cell>
        </row>
        <row r="25">
          <cell r="C25">
            <v>215900268</v>
          </cell>
          <cell r="F25">
            <v>0</v>
          </cell>
        </row>
        <row r="26">
          <cell r="C26">
            <v>4510750</v>
          </cell>
          <cell r="F26">
            <v>0</v>
          </cell>
        </row>
        <row r="27">
          <cell r="C27">
            <v>272104510</v>
          </cell>
          <cell r="F27">
            <v>15784929</v>
          </cell>
        </row>
        <row r="28">
          <cell r="C28">
            <v>42938883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45481927</v>
          </cell>
          <cell r="F30">
            <v>15784929</v>
          </cell>
        </row>
        <row r="31">
          <cell r="C31">
            <v>274647554</v>
          </cell>
          <cell r="F31">
            <v>-17060714</v>
          </cell>
        </row>
        <row r="103">
          <cell r="C103">
            <v>17874383</v>
          </cell>
        </row>
      </sheetData>
      <sheetData sheetId="67"/>
      <sheetData sheetId="68">
        <row r="5">
          <cell r="C5">
            <v>677585</v>
          </cell>
          <cell r="F5">
            <v>37052136</v>
          </cell>
        </row>
        <row r="6">
          <cell r="C6">
            <v>40645932</v>
          </cell>
          <cell r="F6">
            <v>2267259</v>
          </cell>
        </row>
        <row r="7">
          <cell r="C7">
            <v>0</v>
          </cell>
          <cell r="F7">
            <v>134798560</v>
          </cell>
        </row>
        <row r="8">
          <cell r="C8">
            <v>41323517</v>
          </cell>
          <cell r="F8">
            <v>62127653</v>
          </cell>
        </row>
        <row r="9">
          <cell r="C9">
            <v>0</v>
          </cell>
          <cell r="F9">
            <v>72670907</v>
          </cell>
        </row>
        <row r="10">
          <cell r="C10">
            <v>73119386</v>
          </cell>
          <cell r="F10">
            <v>10832489</v>
          </cell>
        </row>
        <row r="11">
          <cell r="C11">
            <v>114442903</v>
          </cell>
          <cell r="F11">
            <v>0</v>
          </cell>
        </row>
        <row r="12">
          <cell r="C12">
            <v>264897086</v>
          </cell>
          <cell r="F12">
            <v>28929939</v>
          </cell>
        </row>
        <row r="13">
          <cell r="C13">
            <v>379339989</v>
          </cell>
          <cell r="F13">
            <v>39762428</v>
          </cell>
        </row>
        <row r="14">
          <cell r="C14">
            <v>20918425</v>
          </cell>
          <cell r="F14">
            <v>14482955</v>
          </cell>
        </row>
        <row r="15">
          <cell r="C15">
            <v>18400970</v>
          </cell>
          <cell r="F15">
            <v>25279473</v>
          </cell>
        </row>
        <row r="16">
          <cell r="C16">
            <v>6217870</v>
          </cell>
          <cell r="F16">
            <v>0</v>
          </cell>
        </row>
        <row r="17">
          <cell r="C17">
            <v>33101525</v>
          </cell>
          <cell r="F17">
            <v>0</v>
          </cell>
        </row>
        <row r="18">
          <cell r="C18">
            <v>137442225</v>
          </cell>
          <cell r="F18">
            <v>25279473</v>
          </cell>
        </row>
        <row r="19">
          <cell r="C19">
            <v>70074558</v>
          </cell>
          <cell r="F19">
            <v>1448129</v>
          </cell>
        </row>
        <row r="20">
          <cell r="C20">
            <v>8517442</v>
          </cell>
          <cell r="F20">
            <v>23831344</v>
          </cell>
        </row>
        <row r="21">
          <cell r="C21">
            <v>58578704</v>
          </cell>
          <cell r="F21">
            <v>2444498</v>
          </cell>
        </row>
        <row r="22">
          <cell r="C22">
            <v>0</v>
          </cell>
          <cell r="F22">
            <v>26275842</v>
          </cell>
        </row>
        <row r="23">
          <cell r="C23">
            <v>271521</v>
          </cell>
          <cell r="F23">
            <v>-3904477</v>
          </cell>
        </row>
        <row r="24">
          <cell r="C24">
            <v>0</v>
          </cell>
          <cell r="F24">
            <v>-3904477</v>
          </cell>
        </row>
        <row r="25">
          <cell r="C25">
            <v>187825316</v>
          </cell>
          <cell r="F25">
            <v>0</v>
          </cell>
        </row>
        <row r="26">
          <cell r="C26">
            <v>19884923</v>
          </cell>
          <cell r="F26">
            <v>0</v>
          </cell>
        </row>
        <row r="27">
          <cell r="C27">
            <v>345152464</v>
          </cell>
          <cell r="F27">
            <v>30214278</v>
          </cell>
        </row>
        <row r="28">
          <cell r="C28">
            <v>80255378</v>
          </cell>
          <cell r="F28">
            <v>-22497</v>
          </cell>
        </row>
        <row r="29">
          <cell r="C29">
            <v>1086000</v>
          </cell>
          <cell r="F29">
            <v>-11462</v>
          </cell>
        </row>
        <row r="30">
          <cell r="C30">
            <v>114442903</v>
          </cell>
          <cell r="F30">
            <v>30214278</v>
          </cell>
        </row>
        <row r="31">
          <cell r="C31">
            <v>379339989</v>
          </cell>
          <cell r="F31">
            <v>-6382934</v>
          </cell>
        </row>
        <row r="103">
          <cell r="C103">
            <v>8102732</v>
          </cell>
        </row>
      </sheetData>
      <sheetData sheetId="69"/>
      <sheetData sheetId="70">
        <row r="5">
          <cell r="C5">
            <v>554506</v>
          </cell>
          <cell r="F5">
            <v>30066256</v>
          </cell>
        </row>
        <row r="6">
          <cell r="C6">
            <v>-163589913</v>
          </cell>
          <cell r="F6">
            <v>905571</v>
          </cell>
        </row>
        <row r="7">
          <cell r="C7">
            <v>0</v>
          </cell>
          <cell r="F7">
            <v>40301531</v>
          </cell>
        </row>
        <row r="8">
          <cell r="C8">
            <v>-163035407</v>
          </cell>
          <cell r="F8">
            <v>23893062</v>
          </cell>
        </row>
        <row r="9">
          <cell r="C9">
            <v>0</v>
          </cell>
          <cell r="F9">
            <v>16408469</v>
          </cell>
        </row>
        <row r="10">
          <cell r="C10">
            <v>142647072</v>
          </cell>
          <cell r="F10">
            <v>12889733</v>
          </cell>
        </row>
        <row r="11">
          <cell r="C11">
            <v>-20388335</v>
          </cell>
          <cell r="F11">
            <v>0</v>
          </cell>
        </row>
        <row r="12">
          <cell r="C12">
            <v>101511939</v>
          </cell>
          <cell r="F12">
            <v>978149</v>
          </cell>
        </row>
        <row r="13">
          <cell r="C13">
            <v>81123604</v>
          </cell>
          <cell r="F13">
            <v>13867882</v>
          </cell>
        </row>
        <row r="14">
          <cell r="C14">
            <v>30971502</v>
          </cell>
          <cell r="F14">
            <v>11485059</v>
          </cell>
        </row>
        <row r="15">
          <cell r="C15">
            <v>325</v>
          </cell>
          <cell r="F15">
            <v>2382823</v>
          </cell>
        </row>
        <row r="16">
          <cell r="C16">
            <v>9415906</v>
          </cell>
          <cell r="F16">
            <v>0</v>
          </cell>
        </row>
        <row r="17">
          <cell r="C17">
            <v>21555921</v>
          </cell>
          <cell r="F17">
            <v>0</v>
          </cell>
        </row>
        <row r="18">
          <cell r="C18">
            <v>28773008</v>
          </cell>
          <cell r="F18">
            <v>2382823</v>
          </cell>
        </row>
        <row r="19">
          <cell r="C19">
            <v>11380514</v>
          </cell>
          <cell r="F19">
            <v>2473371</v>
          </cell>
        </row>
        <row r="20">
          <cell r="C20">
            <v>795889</v>
          </cell>
          <cell r="F20">
            <v>-90548</v>
          </cell>
        </row>
        <row r="21">
          <cell r="C21">
            <v>16340633</v>
          </cell>
          <cell r="F21">
            <v>708313</v>
          </cell>
        </row>
        <row r="22">
          <cell r="C22">
            <v>0</v>
          </cell>
          <cell r="F22">
            <v>617765</v>
          </cell>
        </row>
        <row r="23">
          <cell r="C23">
            <v>255972</v>
          </cell>
          <cell r="F23">
            <v>-35734876</v>
          </cell>
        </row>
        <row r="24">
          <cell r="C24">
            <v>0</v>
          </cell>
          <cell r="F24">
            <v>-35734876</v>
          </cell>
        </row>
        <row r="25">
          <cell r="C25">
            <v>29586269</v>
          </cell>
          <cell r="F25">
            <v>0</v>
          </cell>
        </row>
        <row r="26">
          <cell r="C26">
            <v>1208406</v>
          </cell>
          <cell r="F26">
            <v>0</v>
          </cell>
        </row>
        <row r="27">
          <cell r="C27">
            <v>59567683</v>
          </cell>
          <cell r="F27">
            <v>36352641</v>
          </cell>
        </row>
        <row r="28">
          <cell r="C28">
            <v>-41944256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-20388335</v>
          </cell>
          <cell r="F30">
            <v>36352641</v>
          </cell>
        </row>
        <row r="31">
          <cell r="C31">
            <v>81123604</v>
          </cell>
          <cell r="F31">
            <v>-36443189</v>
          </cell>
        </row>
        <row r="103">
          <cell r="C103">
            <v>11155815</v>
          </cell>
        </row>
      </sheetData>
      <sheetData sheetId="71"/>
      <sheetData sheetId="72">
        <row r="5">
          <cell r="C5">
            <v>38827997</v>
          </cell>
          <cell r="F5">
            <v>45540708</v>
          </cell>
        </row>
        <row r="6">
          <cell r="C6">
            <v>45281862</v>
          </cell>
          <cell r="F6">
            <v>1318906</v>
          </cell>
        </row>
        <row r="7">
          <cell r="C7">
            <v>0</v>
          </cell>
          <cell r="F7">
            <v>86231196</v>
          </cell>
        </row>
        <row r="8">
          <cell r="C8">
            <v>84109859</v>
          </cell>
          <cell r="F8">
            <v>39485155</v>
          </cell>
        </row>
        <row r="9">
          <cell r="C9">
            <v>0</v>
          </cell>
          <cell r="F9">
            <v>46746041</v>
          </cell>
        </row>
        <row r="10">
          <cell r="C10">
            <v>59149818</v>
          </cell>
          <cell r="F10">
            <v>38475993</v>
          </cell>
        </row>
        <row r="11">
          <cell r="C11">
            <v>143259677</v>
          </cell>
          <cell r="F11">
            <v>19899</v>
          </cell>
        </row>
        <row r="12">
          <cell r="C12">
            <v>33954614</v>
          </cell>
          <cell r="F12">
            <v>1464752</v>
          </cell>
        </row>
        <row r="13">
          <cell r="C13">
            <v>177214291</v>
          </cell>
          <cell r="F13">
            <v>39960644</v>
          </cell>
        </row>
        <row r="14">
          <cell r="C14">
            <v>46673615</v>
          </cell>
          <cell r="F14">
            <v>23127406</v>
          </cell>
        </row>
        <row r="15">
          <cell r="C15">
            <v>185999</v>
          </cell>
          <cell r="F15">
            <v>16833238</v>
          </cell>
        </row>
        <row r="16">
          <cell r="C16">
            <v>17323244</v>
          </cell>
          <cell r="F16">
            <v>0</v>
          </cell>
        </row>
        <row r="17">
          <cell r="C17">
            <v>29536370</v>
          </cell>
          <cell r="F17">
            <v>0</v>
          </cell>
        </row>
        <row r="18">
          <cell r="C18">
            <v>55287882</v>
          </cell>
          <cell r="F18">
            <v>16833238</v>
          </cell>
        </row>
        <row r="19">
          <cell r="C19">
            <v>29121357</v>
          </cell>
          <cell r="F19">
            <v>3976757</v>
          </cell>
        </row>
        <row r="20">
          <cell r="C20">
            <v>2229925</v>
          </cell>
          <cell r="F20">
            <v>12856481</v>
          </cell>
        </row>
        <row r="21">
          <cell r="C21">
            <v>20148326</v>
          </cell>
          <cell r="F21">
            <v>36263</v>
          </cell>
        </row>
        <row r="22">
          <cell r="C22">
            <v>0</v>
          </cell>
          <cell r="F22">
            <v>12892744</v>
          </cell>
        </row>
        <row r="23">
          <cell r="C23">
            <v>34094</v>
          </cell>
          <cell r="F23">
            <v>-17489019</v>
          </cell>
        </row>
        <row r="24">
          <cell r="C24">
            <v>3754180</v>
          </cell>
          <cell r="F24">
            <v>-17489019</v>
          </cell>
        </row>
        <row r="25">
          <cell r="C25">
            <v>83040071</v>
          </cell>
          <cell r="F25">
            <v>0</v>
          </cell>
        </row>
        <row r="26">
          <cell r="C26">
            <v>9347148</v>
          </cell>
          <cell r="F26">
            <v>0</v>
          </cell>
        </row>
        <row r="27">
          <cell r="C27">
            <v>147675101</v>
          </cell>
          <cell r="F27">
            <v>30381763</v>
          </cell>
        </row>
        <row r="28">
          <cell r="C28">
            <v>113720487</v>
          </cell>
          <cell r="F28">
            <v>0</v>
          </cell>
        </row>
        <row r="29">
          <cell r="C29">
            <v>2820</v>
          </cell>
          <cell r="F29">
            <v>0</v>
          </cell>
        </row>
        <row r="30">
          <cell r="C30">
            <v>143259677</v>
          </cell>
          <cell r="F30">
            <v>30381763</v>
          </cell>
        </row>
        <row r="31">
          <cell r="C31">
            <v>177214291</v>
          </cell>
          <cell r="F31">
            <v>-17525282</v>
          </cell>
        </row>
        <row r="103">
          <cell r="C103">
            <v>22561858</v>
          </cell>
        </row>
      </sheetData>
      <sheetData sheetId="73"/>
      <sheetData sheetId="74">
        <row r="5">
          <cell r="C5">
            <v>645245</v>
          </cell>
          <cell r="F5">
            <v>25211707</v>
          </cell>
        </row>
        <row r="6">
          <cell r="C6">
            <v>-165567771</v>
          </cell>
          <cell r="F6">
            <v>-7810</v>
          </cell>
        </row>
        <row r="7">
          <cell r="C7">
            <v>0</v>
          </cell>
          <cell r="F7">
            <v>38913509</v>
          </cell>
        </row>
        <row r="8">
          <cell r="C8">
            <v>-164922526</v>
          </cell>
          <cell r="F8">
            <v>0</v>
          </cell>
        </row>
        <row r="9">
          <cell r="C9">
            <v>0</v>
          </cell>
          <cell r="F9">
            <v>38913509</v>
          </cell>
        </row>
        <row r="10">
          <cell r="C10">
            <v>110670760</v>
          </cell>
          <cell r="F10">
            <v>5397339</v>
          </cell>
        </row>
        <row r="11">
          <cell r="C11">
            <v>-54251766</v>
          </cell>
          <cell r="F11">
            <v>0</v>
          </cell>
        </row>
        <row r="12">
          <cell r="C12">
            <v>117785887</v>
          </cell>
          <cell r="F12">
            <v>6133</v>
          </cell>
        </row>
        <row r="13">
          <cell r="C13">
            <v>63534121</v>
          </cell>
          <cell r="F13">
            <v>5403472</v>
          </cell>
        </row>
        <row r="14">
          <cell r="C14">
            <v>25203897</v>
          </cell>
          <cell r="F14">
            <v>13357201</v>
          </cell>
        </row>
        <row r="15">
          <cell r="C15">
            <v>0</v>
          </cell>
          <cell r="F15">
            <v>-7953729</v>
          </cell>
        </row>
        <row r="16">
          <cell r="C16">
            <v>9360492</v>
          </cell>
          <cell r="F16">
            <v>0</v>
          </cell>
        </row>
        <row r="17">
          <cell r="C17">
            <v>15843405</v>
          </cell>
          <cell r="F17">
            <v>0</v>
          </cell>
        </row>
        <row r="18">
          <cell r="C18">
            <v>21994531</v>
          </cell>
          <cell r="F18">
            <v>-7953729</v>
          </cell>
        </row>
        <row r="19">
          <cell r="C19">
            <v>9686000</v>
          </cell>
          <cell r="F19">
            <v>2358266</v>
          </cell>
        </row>
        <row r="20">
          <cell r="C20">
            <v>0</v>
          </cell>
          <cell r="F20">
            <v>-10311995</v>
          </cell>
        </row>
        <row r="21">
          <cell r="C21">
            <v>0</v>
          </cell>
          <cell r="F21">
            <v>20030287</v>
          </cell>
        </row>
        <row r="22">
          <cell r="F22">
            <v>9718292</v>
          </cell>
        </row>
        <row r="23">
          <cell r="C23">
            <v>12030924</v>
          </cell>
          <cell r="F23">
            <v>-16507588</v>
          </cell>
        </row>
        <row r="24">
          <cell r="C24">
            <v>277607</v>
          </cell>
          <cell r="F24">
            <v>-16507588</v>
          </cell>
        </row>
        <row r="25">
          <cell r="C25">
            <v>20364605</v>
          </cell>
          <cell r="F25">
            <v>0</v>
          </cell>
        </row>
        <row r="26">
          <cell r="C26">
            <v>5235080</v>
          </cell>
          <cell r="F26">
            <v>0</v>
          </cell>
        </row>
        <row r="27">
          <cell r="C27">
            <v>47594216</v>
          </cell>
          <cell r="F27">
            <v>26225880</v>
          </cell>
        </row>
        <row r="28">
          <cell r="C28">
            <v>-70191671</v>
          </cell>
          <cell r="F28">
            <v>0</v>
          </cell>
        </row>
        <row r="29">
          <cell r="C29">
            <v>96500</v>
          </cell>
          <cell r="F29">
            <v>0</v>
          </cell>
        </row>
        <row r="30">
          <cell r="C30">
            <v>-54251766</v>
          </cell>
          <cell r="F30">
            <v>26225880</v>
          </cell>
        </row>
        <row r="31">
          <cell r="C31">
            <v>63534121</v>
          </cell>
          <cell r="F31">
            <v>-36537875</v>
          </cell>
        </row>
        <row r="103">
          <cell r="C103">
            <v>12346897</v>
          </cell>
        </row>
      </sheetData>
      <sheetData sheetId="75"/>
      <sheetData sheetId="76">
        <row r="5">
          <cell r="C5">
            <v>543415</v>
          </cell>
          <cell r="F5">
            <v>31502326</v>
          </cell>
        </row>
        <row r="6">
          <cell r="C6">
            <v>-15712009</v>
          </cell>
          <cell r="F6">
            <v>63209701</v>
          </cell>
        </row>
        <row r="7">
          <cell r="C7">
            <v>0</v>
          </cell>
          <cell r="F7">
            <v>12319002</v>
          </cell>
        </row>
        <row r="8">
          <cell r="C8">
            <v>-15168594</v>
          </cell>
          <cell r="F8">
            <v>0</v>
          </cell>
        </row>
        <row r="9">
          <cell r="C9">
            <v>0</v>
          </cell>
          <cell r="F9">
            <v>12319002</v>
          </cell>
        </row>
        <row r="10">
          <cell r="C10">
            <v>46457169</v>
          </cell>
          <cell r="F10">
            <v>3680274</v>
          </cell>
        </row>
        <row r="11">
          <cell r="C11">
            <v>31288575</v>
          </cell>
          <cell r="F11">
            <v>0</v>
          </cell>
        </row>
        <row r="12">
          <cell r="C12">
            <v>30206453</v>
          </cell>
          <cell r="F12">
            <v>0</v>
          </cell>
        </row>
        <row r="13">
          <cell r="C13">
            <v>61495028</v>
          </cell>
          <cell r="F13">
            <v>3680274</v>
          </cell>
        </row>
        <row r="14">
          <cell r="C14">
            <v>31707375</v>
          </cell>
          <cell r="F14">
            <v>2519257</v>
          </cell>
        </row>
        <row r="15">
          <cell r="C15">
            <v>0</v>
          </cell>
          <cell r="F15">
            <v>1161017</v>
          </cell>
        </row>
        <row r="16">
          <cell r="C16">
            <v>6376424</v>
          </cell>
          <cell r="F16">
            <v>0</v>
          </cell>
        </row>
        <row r="17">
          <cell r="C17">
            <v>25330951</v>
          </cell>
          <cell r="F17">
            <v>0</v>
          </cell>
        </row>
        <row r="18">
          <cell r="C18">
            <v>12366031</v>
          </cell>
          <cell r="F18">
            <v>1161017</v>
          </cell>
        </row>
        <row r="19">
          <cell r="C19">
            <v>4109728</v>
          </cell>
          <cell r="F19">
            <v>887463</v>
          </cell>
        </row>
        <row r="20">
          <cell r="C20">
            <v>0</v>
          </cell>
          <cell r="F20">
            <v>273554</v>
          </cell>
        </row>
        <row r="21">
          <cell r="C21">
            <v>6793507</v>
          </cell>
          <cell r="F21">
            <v>-1958078</v>
          </cell>
        </row>
        <row r="22">
          <cell r="C22">
            <v>0</v>
          </cell>
          <cell r="F22">
            <v>-1684524</v>
          </cell>
        </row>
        <row r="23">
          <cell r="C23">
            <v>1462796</v>
          </cell>
          <cell r="F23">
            <v>-13564734</v>
          </cell>
        </row>
        <row r="24">
          <cell r="C24">
            <v>0</v>
          </cell>
          <cell r="F24">
            <v>-13564734</v>
          </cell>
        </row>
        <row r="25">
          <cell r="C25">
            <v>21788250</v>
          </cell>
          <cell r="F25">
            <v>0</v>
          </cell>
        </row>
        <row r="26">
          <cell r="C26">
            <v>1973796</v>
          </cell>
          <cell r="F26">
            <v>0</v>
          </cell>
        </row>
        <row r="27">
          <cell r="C27">
            <v>36128077</v>
          </cell>
          <cell r="F27">
            <v>11880210</v>
          </cell>
        </row>
        <row r="28">
          <cell r="C28">
            <v>5921624</v>
          </cell>
          <cell r="F28">
            <v>0</v>
          </cell>
        </row>
        <row r="29">
          <cell r="C29">
            <v>36000</v>
          </cell>
          <cell r="F29">
            <v>0</v>
          </cell>
        </row>
        <row r="30">
          <cell r="C30">
            <v>31288575</v>
          </cell>
          <cell r="F30">
            <v>11880210</v>
          </cell>
        </row>
        <row r="31">
          <cell r="C31">
            <v>61495028</v>
          </cell>
          <cell r="F31">
            <v>-11606656</v>
          </cell>
        </row>
        <row r="103">
          <cell r="C103">
            <v>1362888</v>
          </cell>
        </row>
      </sheetData>
      <sheetData sheetId="77"/>
      <sheetData sheetId="78">
        <row r="5">
          <cell r="C5">
            <v>254000</v>
          </cell>
          <cell r="F5">
            <v>3707334</v>
          </cell>
        </row>
        <row r="6">
          <cell r="C6">
            <v>-10129520</v>
          </cell>
          <cell r="F6">
            <v>-98894</v>
          </cell>
        </row>
        <row r="7">
          <cell r="C7">
            <v>0</v>
          </cell>
          <cell r="F7">
            <v>33211238</v>
          </cell>
        </row>
        <row r="8">
          <cell r="C8">
            <v>-9875520</v>
          </cell>
          <cell r="F8">
            <v>0</v>
          </cell>
        </row>
        <row r="9">
          <cell r="C9">
            <v>0</v>
          </cell>
          <cell r="F9">
            <v>33211238</v>
          </cell>
        </row>
        <row r="10">
          <cell r="C10">
            <v>0</v>
          </cell>
          <cell r="F10">
            <v>27364642</v>
          </cell>
        </row>
        <row r="11">
          <cell r="C11">
            <v>-9875520</v>
          </cell>
          <cell r="F11">
            <v>0</v>
          </cell>
        </row>
        <row r="12">
          <cell r="C12">
            <v>29291528</v>
          </cell>
          <cell r="F12">
            <v>0</v>
          </cell>
        </row>
        <row r="13">
          <cell r="C13">
            <v>19416008</v>
          </cell>
          <cell r="F13">
            <v>27364642</v>
          </cell>
        </row>
        <row r="14">
          <cell r="C14">
            <v>3608440</v>
          </cell>
          <cell r="F14">
            <v>34289504</v>
          </cell>
        </row>
        <row r="15">
          <cell r="C15">
            <v>0</v>
          </cell>
          <cell r="F15">
            <v>-6924862</v>
          </cell>
        </row>
        <row r="16">
          <cell r="C16">
            <v>1904755</v>
          </cell>
          <cell r="F16">
            <v>0</v>
          </cell>
        </row>
        <row r="17">
          <cell r="C17">
            <v>1703685</v>
          </cell>
          <cell r="F17">
            <v>0</v>
          </cell>
        </row>
        <row r="18">
          <cell r="C18">
            <v>11208063</v>
          </cell>
          <cell r="F18">
            <v>-6924862</v>
          </cell>
        </row>
        <row r="19">
          <cell r="C19">
            <v>10685878</v>
          </cell>
          <cell r="F19">
            <v>237751</v>
          </cell>
        </row>
        <row r="20">
          <cell r="C20">
            <v>0</v>
          </cell>
          <cell r="F20">
            <v>-7162613</v>
          </cell>
        </row>
        <row r="21">
          <cell r="C21">
            <v>0</v>
          </cell>
          <cell r="F21">
            <v>8151907</v>
          </cell>
        </row>
        <row r="22">
          <cell r="C22">
            <v>0</v>
          </cell>
          <cell r="F22">
            <v>989294</v>
          </cell>
        </row>
        <row r="23">
          <cell r="C23">
            <v>522185</v>
          </cell>
          <cell r="F23">
            <v>-6530537</v>
          </cell>
        </row>
        <row r="24">
          <cell r="C24">
            <v>0</v>
          </cell>
          <cell r="F24">
            <v>-6530537</v>
          </cell>
        </row>
        <row r="25">
          <cell r="C25">
            <v>5957202</v>
          </cell>
          <cell r="F25">
            <v>0</v>
          </cell>
        </row>
        <row r="26">
          <cell r="C26">
            <v>547058</v>
          </cell>
          <cell r="F26">
            <v>0</v>
          </cell>
        </row>
        <row r="27">
          <cell r="C27">
            <v>17712323</v>
          </cell>
          <cell r="F27">
            <v>7519831</v>
          </cell>
        </row>
        <row r="28">
          <cell r="C28">
            <v>-11579205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-9875520</v>
          </cell>
          <cell r="F30">
            <v>7519831</v>
          </cell>
        </row>
        <row r="31">
          <cell r="C31">
            <v>19416008</v>
          </cell>
          <cell r="F31">
            <v>-14682444</v>
          </cell>
        </row>
        <row r="103">
          <cell r="C103">
            <v>32920102</v>
          </cell>
        </row>
      </sheetData>
      <sheetData sheetId="79"/>
      <sheetData sheetId="80">
        <row r="5">
          <cell r="C5">
            <v>2500000</v>
          </cell>
          <cell r="F5">
            <v>30262206</v>
          </cell>
        </row>
        <row r="6">
          <cell r="C6">
            <v>-8613660</v>
          </cell>
          <cell r="F6">
            <v>2957263</v>
          </cell>
        </row>
        <row r="7">
          <cell r="C7">
            <v>0</v>
          </cell>
          <cell r="F7">
            <v>38294406</v>
          </cell>
        </row>
        <row r="8">
          <cell r="C8">
            <v>-6113660</v>
          </cell>
          <cell r="F8">
            <v>27837306</v>
          </cell>
        </row>
        <row r="9">
          <cell r="C9">
            <v>0</v>
          </cell>
          <cell r="F9">
            <v>10457100</v>
          </cell>
        </row>
        <row r="10">
          <cell r="C10">
            <v>0</v>
          </cell>
          <cell r="F10">
            <v>20168448</v>
          </cell>
        </row>
        <row r="11">
          <cell r="C11">
            <v>-6113660</v>
          </cell>
          <cell r="F11">
            <v>0</v>
          </cell>
        </row>
        <row r="12">
          <cell r="C12">
            <v>136380247</v>
          </cell>
          <cell r="F12">
            <v>3800</v>
          </cell>
        </row>
        <row r="13">
          <cell r="C13">
            <v>130266587</v>
          </cell>
          <cell r="F13">
            <v>20172248</v>
          </cell>
        </row>
        <row r="14">
          <cell r="C14">
            <v>33219469</v>
          </cell>
          <cell r="F14">
            <v>5925328</v>
          </cell>
        </row>
        <row r="15">
          <cell r="C15">
            <v>0</v>
          </cell>
          <cell r="F15">
            <v>14246920</v>
          </cell>
        </row>
        <row r="16">
          <cell r="C16">
            <v>9822046</v>
          </cell>
          <cell r="F16">
            <v>0</v>
          </cell>
        </row>
        <row r="17">
          <cell r="C17">
            <v>23397423</v>
          </cell>
          <cell r="F17">
            <v>0</v>
          </cell>
        </row>
        <row r="18">
          <cell r="C18">
            <v>45070765</v>
          </cell>
          <cell r="F18">
            <v>14246920</v>
          </cell>
        </row>
        <row r="19">
          <cell r="C19">
            <v>2021328</v>
          </cell>
          <cell r="F19">
            <v>2312933</v>
          </cell>
        </row>
        <row r="20">
          <cell r="C20">
            <v>33543259</v>
          </cell>
          <cell r="F20">
            <v>11933987</v>
          </cell>
        </row>
        <row r="21">
          <cell r="C21">
            <v>0</v>
          </cell>
          <cell r="F21">
            <v>2413076</v>
          </cell>
        </row>
        <row r="22">
          <cell r="C22">
            <v>0</v>
          </cell>
          <cell r="F22">
            <v>14347063</v>
          </cell>
        </row>
        <row r="23">
          <cell r="C23">
            <v>127479</v>
          </cell>
          <cell r="F23">
            <v>10348</v>
          </cell>
        </row>
        <row r="24">
          <cell r="C24">
            <v>9378699</v>
          </cell>
          <cell r="F24">
            <v>10348</v>
          </cell>
        </row>
        <row r="25">
          <cell r="C25">
            <v>50584943</v>
          </cell>
          <cell r="F25">
            <v>0</v>
          </cell>
        </row>
        <row r="26">
          <cell r="C26">
            <v>11213456</v>
          </cell>
          <cell r="F26">
            <v>0</v>
          </cell>
        </row>
        <row r="27">
          <cell r="C27">
            <v>106869164</v>
          </cell>
          <cell r="F27">
            <v>14336715</v>
          </cell>
        </row>
        <row r="28">
          <cell r="C28">
            <v>-29511083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-6113660</v>
          </cell>
          <cell r="F30">
            <v>14336715</v>
          </cell>
        </row>
        <row r="31">
          <cell r="C31">
            <v>130266587</v>
          </cell>
          <cell r="F31">
            <v>-2402728</v>
          </cell>
        </row>
      </sheetData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135"/>
  <sheetViews>
    <sheetView rightToLeft="1" tabSelected="1" view="pageBreakPreview" zoomScale="70" zoomScaleNormal="84" zoomScaleSheetLayoutView="70" workbookViewId="0">
      <selection activeCell="B30" sqref="B30"/>
    </sheetView>
  </sheetViews>
  <sheetFormatPr defaultRowHeight="16.5" customHeight="1"/>
  <cols>
    <col min="1" max="1" width="6.85546875" style="1" customWidth="1"/>
    <col min="2" max="2" width="48.140625" style="1" customWidth="1"/>
    <col min="3" max="3" width="14.42578125" style="1" customWidth="1"/>
    <col min="4" max="4" width="12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6.5" customHeight="1">
      <c r="A1" s="98" t="s">
        <v>0</v>
      </c>
      <c r="B1" s="98"/>
      <c r="C1" s="98"/>
      <c r="D1" s="98"/>
      <c r="E1" s="98"/>
      <c r="F1" s="98"/>
    </row>
    <row r="2" spans="1:6" ht="16.5" customHeight="1">
      <c r="A2" s="99" t="s">
        <v>100</v>
      </c>
      <c r="B2" s="99"/>
      <c r="C2" s="99"/>
      <c r="D2" s="99"/>
      <c r="E2" s="99"/>
      <c r="F2" s="99"/>
    </row>
    <row r="3" spans="1:6" ht="16.5" customHeight="1" thickBot="1">
      <c r="A3" s="100"/>
      <c r="B3" s="100"/>
      <c r="C3" s="100"/>
      <c r="D3" s="100"/>
      <c r="E3" s="100"/>
      <c r="F3" s="2" t="s">
        <v>1</v>
      </c>
    </row>
    <row r="4" spans="1:6" ht="16.5" customHeight="1" thickBot="1">
      <c r="A4" s="3" t="s">
        <v>2</v>
      </c>
      <c r="B4" s="4" t="s">
        <v>3</v>
      </c>
      <c r="C4" s="5" t="s">
        <v>4</v>
      </c>
      <c r="D4" s="3" t="s">
        <v>2</v>
      </c>
      <c r="E4" s="4" t="s">
        <v>5</v>
      </c>
      <c r="F4" s="5" t="s">
        <v>6</v>
      </c>
    </row>
    <row r="5" spans="1:6" ht="16.5" customHeight="1">
      <c r="A5" s="6">
        <v>100</v>
      </c>
      <c r="B5" s="7" t="s">
        <v>7</v>
      </c>
      <c r="C5" s="8">
        <f>'[1]صناعة السكر'!C5+[1]البان!C5</f>
        <v>39471789</v>
      </c>
      <c r="D5" s="6">
        <v>2100</v>
      </c>
      <c r="E5" s="7" t="s">
        <v>8</v>
      </c>
      <c r="F5" s="8">
        <f>'[1]صناعة السكر'!F5+[1]البان!F5</f>
        <v>42696199</v>
      </c>
    </row>
    <row r="6" spans="1:6" ht="16.5" customHeight="1">
      <c r="A6" s="9">
        <v>200</v>
      </c>
      <c r="B6" s="10" t="s">
        <v>9</v>
      </c>
      <c r="C6" s="8">
        <f>'[1]صناعة السكر'!C6+[1]البان!C6</f>
        <v>-272435117</v>
      </c>
      <c r="D6" s="9">
        <v>2200</v>
      </c>
      <c r="E6" s="10" t="s">
        <v>10</v>
      </c>
      <c r="F6" s="8">
        <f>'[1]صناعة السكر'!F6+[1]البان!F6</f>
        <v>2523618</v>
      </c>
    </row>
    <row r="7" spans="1:6" ht="16.5" customHeight="1">
      <c r="A7" s="9">
        <v>300</v>
      </c>
      <c r="B7" s="10" t="s">
        <v>11</v>
      </c>
      <c r="C7" s="8">
        <f>'[1]صناعة السكر'!C7+[1]البان!C7</f>
        <v>0</v>
      </c>
      <c r="D7" s="9">
        <v>2300</v>
      </c>
      <c r="E7" s="10" t="s">
        <v>12</v>
      </c>
      <c r="F7" s="8">
        <f>'[1]صناعة السكر'!F7+[1]البان!F7</f>
        <v>5282295</v>
      </c>
    </row>
    <row r="8" spans="1:6" ht="16.5" customHeight="1">
      <c r="A8" s="9">
        <v>400</v>
      </c>
      <c r="B8" s="10" t="s">
        <v>13</v>
      </c>
      <c r="C8" s="8">
        <f>'[1]صناعة السكر'!C8+[1]البان!C8</f>
        <v>-232963328</v>
      </c>
      <c r="D8" s="9">
        <v>2310</v>
      </c>
      <c r="E8" s="10" t="s">
        <v>14</v>
      </c>
      <c r="F8" s="8">
        <f>'[1]صناعة السكر'!F8+[1]البان!F8</f>
        <v>381147</v>
      </c>
    </row>
    <row r="9" spans="1:6" ht="16.5" customHeight="1">
      <c r="A9" s="9">
        <v>500</v>
      </c>
      <c r="B9" s="10" t="s">
        <v>15</v>
      </c>
      <c r="C9" s="8">
        <f>'[1]صناعة السكر'!C9+[1]البان!C9</f>
        <v>0</v>
      </c>
      <c r="D9" s="9">
        <v>2320</v>
      </c>
      <c r="E9" s="10" t="s">
        <v>16</v>
      </c>
      <c r="F9" s="8">
        <f>'[1]صناعة السكر'!F9+[1]البان!F9</f>
        <v>4901148</v>
      </c>
    </row>
    <row r="10" spans="1:6" ht="16.5" customHeight="1">
      <c r="A10" s="9">
        <v>600</v>
      </c>
      <c r="B10" s="10" t="s">
        <v>17</v>
      </c>
      <c r="C10" s="8">
        <f>'[1]صناعة السكر'!C10+[1]البان!C10</f>
        <v>132982466</v>
      </c>
      <c r="D10" s="9">
        <v>2400</v>
      </c>
      <c r="E10" s="10" t="s">
        <v>18</v>
      </c>
      <c r="F10" s="8">
        <f>'[1]صناعة السكر'!F10+[1]البان!F10</f>
        <v>8180400</v>
      </c>
    </row>
    <row r="11" spans="1:6" ht="16.5" customHeight="1">
      <c r="A11" s="9">
        <v>700</v>
      </c>
      <c r="B11" s="10" t="s">
        <v>19</v>
      </c>
      <c r="C11" s="8">
        <f>'[1]صناعة السكر'!C11+[1]البان!C11</f>
        <v>-99980862</v>
      </c>
      <c r="D11" s="9">
        <v>2500</v>
      </c>
      <c r="E11" s="10" t="s">
        <v>20</v>
      </c>
      <c r="F11" s="8">
        <f>'[1]صناعة السكر'!F11+[1]البان!F11</f>
        <v>0</v>
      </c>
    </row>
    <row r="12" spans="1:6" ht="16.5" customHeight="1">
      <c r="A12" s="9">
        <v>800</v>
      </c>
      <c r="B12" s="10" t="s">
        <v>21</v>
      </c>
      <c r="C12" s="8">
        <f>'[1]صناعة السكر'!C12+[1]البان!C12</f>
        <v>154027096</v>
      </c>
      <c r="D12" s="9">
        <v>2600</v>
      </c>
      <c r="E12" s="10" t="s">
        <v>22</v>
      </c>
      <c r="F12" s="8">
        <f>'[1]صناعة السكر'!F12+[1]البان!F12</f>
        <v>40667</v>
      </c>
    </row>
    <row r="13" spans="1:6" ht="16.5" customHeight="1">
      <c r="A13" s="9">
        <v>900</v>
      </c>
      <c r="B13" s="10" t="s">
        <v>23</v>
      </c>
      <c r="C13" s="8">
        <f>'[1]صناعة السكر'!C13+[1]البان!C13</f>
        <v>54046234</v>
      </c>
      <c r="D13" s="9">
        <v>2700</v>
      </c>
      <c r="E13" s="10" t="s">
        <v>24</v>
      </c>
      <c r="F13" s="8">
        <f>'[1]صناعة السكر'!F13+[1]البان!F13</f>
        <v>8221067</v>
      </c>
    </row>
    <row r="14" spans="1:6" ht="16.5" customHeight="1">
      <c r="A14" s="9">
        <v>1000</v>
      </c>
      <c r="B14" s="10" t="s">
        <v>25</v>
      </c>
      <c r="C14" s="8">
        <f>'[1]صناعة السكر'!C14+[1]البان!C14</f>
        <v>45177451</v>
      </c>
      <c r="D14" s="9">
        <v>2800</v>
      </c>
      <c r="E14" s="10" t="s">
        <v>26</v>
      </c>
      <c r="F14" s="8">
        <f>'[1]صناعة السكر'!F14+[1]البان!F14</f>
        <v>6918011</v>
      </c>
    </row>
    <row r="15" spans="1:6" ht="16.5" customHeight="1">
      <c r="A15" s="9">
        <v>1010</v>
      </c>
      <c r="B15" s="10" t="s">
        <v>27</v>
      </c>
      <c r="C15" s="8">
        <f>'[1]صناعة السكر'!C15+[1]البان!C15</f>
        <v>42366</v>
      </c>
      <c r="D15" s="9">
        <v>2900</v>
      </c>
      <c r="E15" s="10" t="s">
        <v>28</v>
      </c>
      <c r="F15" s="8">
        <f>'[1]صناعة السكر'!F15+[1]البان!F15</f>
        <v>1303056</v>
      </c>
    </row>
    <row r="16" spans="1:6" ht="16.5" customHeight="1">
      <c r="A16" s="9">
        <v>1100</v>
      </c>
      <c r="B16" s="10" t="s">
        <v>29</v>
      </c>
      <c r="C16" s="8">
        <f>'[1]صناعة السكر'!C16+[1]البان!C16</f>
        <v>4570133</v>
      </c>
      <c r="D16" s="9">
        <v>3000</v>
      </c>
      <c r="E16" s="10" t="s">
        <v>30</v>
      </c>
      <c r="F16" s="8">
        <f>'[1]صناعة السكر'!F16+[1]البان!F16</f>
        <v>0</v>
      </c>
    </row>
    <row r="17" spans="1:6" ht="16.5" customHeight="1">
      <c r="A17" s="9">
        <v>1200</v>
      </c>
      <c r="B17" s="10" t="s">
        <v>31</v>
      </c>
      <c r="C17" s="8">
        <f>'[1]صناعة السكر'!C17+[1]البان!C17</f>
        <v>40649684</v>
      </c>
      <c r="D17" s="9">
        <v>3100</v>
      </c>
      <c r="E17" s="10" t="s">
        <v>32</v>
      </c>
      <c r="F17" s="8">
        <f>'[1]صناعة السكر'!F17+[1]البان!F17</f>
        <v>0</v>
      </c>
    </row>
    <row r="18" spans="1:6" ht="16.5" customHeight="1">
      <c r="A18" s="9">
        <v>1300</v>
      </c>
      <c r="B18" s="10" t="s">
        <v>33</v>
      </c>
      <c r="C18" s="8">
        <f>'[1]صناعة السكر'!C18+[1]البان!C18</f>
        <v>4806965</v>
      </c>
      <c r="D18" s="9">
        <v>3200</v>
      </c>
      <c r="E18" s="10" t="s">
        <v>34</v>
      </c>
      <c r="F18" s="8">
        <f>'[1]صناعة السكر'!F18+[1]البان!F18</f>
        <v>1303056</v>
      </c>
    </row>
    <row r="19" spans="1:6" ht="16.5" customHeight="1">
      <c r="A19" s="9">
        <v>1310</v>
      </c>
      <c r="B19" s="10" t="s">
        <v>35</v>
      </c>
      <c r="C19" s="8">
        <f>'[1]صناعة السكر'!C19+[1]البان!C19</f>
        <v>4056055</v>
      </c>
      <c r="D19" s="9">
        <v>3300</v>
      </c>
      <c r="E19" s="10" t="s">
        <v>36</v>
      </c>
      <c r="F19" s="8">
        <f>'[1]صناعة السكر'!F19+[1]البان!F19</f>
        <v>443659</v>
      </c>
    </row>
    <row r="20" spans="1:6" ht="16.5" customHeight="1">
      <c r="A20" s="9">
        <v>1320</v>
      </c>
      <c r="B20" s="10" t="s">
        <v>37</v>
      </c>
      <c r="C20" s="8">
        <f>'[1]صناعة السكر'!C20+[1]البان!C20</f>
        <v>14205</v>
      </c>
      <c r="D20" s="9">
        <v>3400</v>
      </c>
      <c r="E20" s="10" t="s">
        <v>38</v>
      </c>
      <c r="F20" s="8">
        <f>'[1]صناعة السكر'!F20+[1]البان!F20</f>
        <v>859397</v>
      </c>
    </row>
    <row r="21" spans="1:6" ht="16.5" customHeight="1">
      <c r="A21" s="9">
        <v>1330</v>
      </c>
      <c r="B21" s="10" t="s">
        <v>39</v>
      </c>
      <c r="C21" s="8">
        <f>'[1]صناعة السكر'!C21+[1]البان!C21</f>
        <v>343071</v>
      </c>
      <c r="D21" s="9">
        <v>3500</v>
      </c>
      <c r="E21" s="10" t="s">
        <v>40</v>
      </c>
      <c r="F21" s="8">
        <f>'[1]صناعة السكر'!F21+[1]البان!F21</f>
        <v>33650251</v>
      </c>
    </row>
    <row r="22" spans="1:6" ht="16.5" customHeight="1">
      <c r="A22" s="9">
        <v>1340</v>
      </c>
      <c r="B22" s="10" t="s">
        <v>41</v>
      </c>
      <c r="C22" s="8">
        <f>'[1]صناعة السكر'!C22+[1]البان!C22</f>
        <v>75859</v>
      </c>
      <c r="D22" s="9">
        <v>3600</v>
      </c>
      <c r="E22" s="10" t="s">
        <v>42</v>
      </c>
      <c r="F22" s="8">
        <f>'[1]صناعة السكر'!F22+[1]البان!F22</f>
        <v>34509648</v>
      </c>
    </row>
    <row r="23" spans="1:6" ht="16.5" customHeight="1">
      <c r="A23" s="9">
        <v>1350</v>
      </c>
      <c r="B23" s="10" t="s">
        <v>43</v>
      </c>
      <c r="C23" s="8">
        <f>'[1]صناعة السكر'!C23+[1]البان!C23</f>
        <v>317775</v>
      </c>
      <c r="D23" s="9">
        <v>3620</v>
      </c>
      <c r="E23" s="10" t="s">
        <v>44</v>
      </c>
      <c r="F23" s="8">
        <f>'[1]صناعة السكر'!F23+[1]البان!F23</f>
        <v>-2740237</v>
      </c>
    </row>
    <row r="24" spans="1:6" ht="16.5" customHeight="1">
      <c r="A24" s="9">
        <v>1360</v>
      </c>
      <c r="B24" s="10" t="s">
        <v>45</v>
      </c>
      <c r="C24" s="8">
        <f>'[1]صناعة السكر'!C24+[1]البان!C24</f>
        <v>0</v>
      </c>
      <c r="D24" s="9">
        <v>3621</v>
      </c>
      <c r="E24" s="10" t="s">
        <v>9</v>
      </c>
      <c r="F24" s="8">
        <f>'[1]صناعة السكر'!F24+[1]البان!F24</f>
        <v>-2740237</v>
      </c>
    </row>
    <row r="25" spans="1:6" ht="16.5" customHeight="1">
      <c r="A25" s="9">
        <v>1400</v>
      </c>
      <c r="B25" s="10" t="s">
        <v>46</v>
      </c>
      <c r="C25" s="8">
        <f>'[1]صناعة السكر'!C25+[1]البان!C25</f>
        <v>3670262</v>
      </c>
      <c r="D25" s="9">
        <v>3622</v>
      </c>
      <c r="E25" s="10" t="s">
        <v>47</v>
      </c>
      <c r="F25" s="8">
        <f>'[1]صناعة السكر'!F25+[1]البان!F25</f>
        <v>0</v>
      </c>
    </row>
    <row r="26" spans="1:6" ht="16.5" customHeight="1">
      <c r="A26" s="9">
        <v>1500</v>
      </c>
      <c r="B26" s="10" t="s">
        <v>48</v>
      </c>
      <c r="C26" s="8">
        <f>'[1]صناعة السكر'!C26+[1]البان!C26</f>
        <v>4913323</v>
      </c>
      <c r="D26" s="9">
        <v>3623</v>
      </c>
      <c r="E26" s="10" t="s">
        <v>49</v>
      </c>
      <c r="F26" s="8">
        <f>'[1]صناعة السكر'!F26+[1]البان!F26</f>
        <v>0</v>
      </c>
    </row>
    <row r="27" spans="1:6" ht="16.5" customHeight="1">
      <c r="A27" s="9">
        <v>1600</v>
      </c>
      <c r="B27" s="10" t="s">
        <v>50</v>
      </c>
      <c r="C27" s="8">
        <f>'[1]صناعة السكر'!C27+[1]البان!C27</f>
        <v>13390550</v>
      </c>
      <c r="D27" s="9">
        <v>3630</v>
      </c>
      <c r="E27" s="10" t="s">
        <v>51</v>
      </c>
      <c r="F27" s="8">
        <f>'[1]صناعة السكر'!F27+[1]البان!F27</f>
        <v>37534273</v>
      </c>
    </row>
    <row r="28" spans="1:6" ht="16.5" customHeight="1">
      <c r="A28" s="9">
        <v>1700</v>
      </c>
      <c r="B28" s="10" t="s">
        <v>52</v>
      </c>
      <c r="C28" s="8">
        <f>'[1]صناعة السكر'!C28+[1]البان!C28</f>
        <v>-140636546</v>
      </c>
      <c r="D28" s="9">
        <v>3640</v>
      </c>
      <c r="E28" s="10" t="s">
        <v>53</v>
      </c>
      <c r="F28" s="8">
        <f>'[1]صناعة السكر'!F28+[1]البان!F28</f>
        <v>0</v>
      </c>
    </row>
    <row r="29" spans="1:6" ht="19.5" customHeight="1">
      <c r="A29" s="9">
        <v>1800</v>
      </c>
      <c r="B29" s="10" t="s">
        <v>54</v>
      </c>
      <c r="C29" s="8">
        <f>'[1]صناعة السكر'!C29+[1]البان!C29</f>
        <v>6000</v>
      </c>
      <c r="D29" s="9">
        <v>3650</v>
      </c>
      <c r="E29" s="10" t="s">
        <v>55</v>
      </c>
      <c r="F29" s="8">
        <f>'[1]صناعة السكر'!F29+[1]البان!F29</f>
        <v>-284388</v>
      </c>
    </row>
    <row r="30" spans="1:6" ht="16.5" customHeight="1">
      <c r="A30" s="9">
        <v>1900</v>
      </c>
      <c r="B30" s="10" t="s">
        <v>56</v>
      </c>
      <c r="C30" s="8">
        <f>'[1]صناعة السكر'!C30+[1]البان!C30</f>
        <v>-99980862</v>
      </c>
      <c r="D30" s="9">
        <v>3700</v>
      </c>
      <c r="E30" s="10" t="s">
        <v>57</v>
      </c>
      <c r="F30" s="8">
        <f>'[1]صناعة السكر'!F30+[1]البان!F30</f>
        <v>37534273</v>
      </c>
    </row>
    <row r="31" spans="1:6" ht="16.5" customHeight="1">
      <c r="A31" s="9">
        <v>2000</v>
      </c>
      <c r="B31" s="10" t="s">
        <v>58</v>
      </c>
      <c r="C31" s="8">
        <f>'[1]صناعة السكر'!C31+[1]البان!C31</f>
        <v>54046234</v>
      </c>
      <c r="D31" s="9">
        <v>3800</v>
      </c>
      <c r="E31" s="10" t="s">
        <v>59</v>
      </c>
      <c r="F31" s="8">
        <f>'[1]صناعة السكر'!F31+[1]البان!F31</f>
        <v>-36674876</v>
      </c>
    </row>
    <row r="32" spans="1:6" ht="16.5" hidden="1" customHeight="1">
      <c r="A32" s="11"/>
      <c r="B32" s="12"/>
      <c r="C32" s="11"/>
      <c r="D32" s="11"/>
      <c r="E32" s="13"/>
      <c r="F32" s="14"/>
    </row>
    <row r="33" spans="1:6" ht="16.5" hidden="1" customHeight="1">
      <c r="A33" s="15"/>
      <c r="B33" s="15"/>
      <c r="C33" s="16">
        <f>C13-C31</f>
        <v>0</v>
      </c>
      <c r="D33" s="15"/>
      <c r="E33" s="17"/>
      <c r="F33" s="18"/>
    </row>
    <row r="34" spans="1:6" ht="16.5" hidden="1" customHeight="1">
      <c r="A34" s="19" t="s">
        <v>60</v>
      </c>
      <c r="B34" s="20"/>
      <c r="C34" s="20"/>
      <c r="E34" s="21">
        <f>F23+F27+F28+F29</f>
        <v>34509648</v>
      </c>
      <c r="F34" s="18"/>
    </row>
    <row r="35" spans="1:6" ht="16.5" hidden="1" customHeight="1">
      <c r="A35" s="101" t="s">
        <v>61</v>
      </c>
      <c r="B35" s="101"/>
      <c r="F35" s="22">
        <f>F22-E34</f>
        <v>0</v>
      </c>
    </row>
    <row r="36" spans="1:6" ht="16.5" hidden="1" customHeight="1">
      <c r="A36" s="101" t="s">
        <v>62</v>
      </c>
      <c r="B36" s="101"/>
      <c r="F36" s="18"/>
    </row>
    <row r="37" spans="1:6" ht="16.5" hidden="1" customHeight="1">
      <c r="A37" s="101" t="s">
        <v>63</v>
      </c>
      <c r="B37" s="101"/>
    </row>
    <row r="38" spans="1:6" ht="16.5" hidden="1" customHeight="1" thickBot="1">
      <c r="A38" s="95" t="s">
        <v>64</v>
      </c>
      <c r="B38" s="95"/>
      <c r="C38" s="95"/>
    </row>
    <row r="39" spans="1:6" ht="16.5" hidden="1" customHeight="1" thickBot="1">
      <c r="A39" s="23" t="s">
        <v>65</v>
      </c>
      <c r="B39" s="24"/>
      <c r="C39" s="25" t="s">
        <v>66</v>
      </c>
      <c r="D39" s="25" t="s">
        <v>67</v>
      </c>
    </row>
    <row r="40" spans="1:6" ht="16.5" hidden="1" customHeight="1" thickBot="1">
      <c r="A40" s="26" t="s">
        <v>68</v>
      </c>
      <c r="B40" s="27"/>
      <c r="C40" s="28">
        <f>F13/F30</f>
        <v>0.21902827317316095</v>
      </c>
      <c r="D40" s="28"/>
    </row>
    <row r="41" spans="1:6" ht="16.5" hidden="1" customHeight="1" thickBot="1">
      <c r="A41" s="26" t="s">
        <v>69</v>
      </c>
      <c r="B41" s="27"/>
      <c r="C41" s="28">
        <f>F13/C14</f>
        <v>0.18197279434822475</v>
      </c>
      <c r="D41" s="28"/>
    </row>
    <row r="42" spans="1:6" ht="16.5" hidden="1" customHeight="1" thickBot="1">
      <c r="A42" s="26" t="s">
        <v>70</v>
      </c>
      <c r="B42" s="27"/>
      <c r="C42" s="28">
        <f>C27/C12</f>
        <v>8.6936327099226746E-2</v>
      </c>
      <c r="D42" s="28"/>
    </row>
    <row r="43" spans="1:6" ht="16.5" hidden="1" customHeight="1" thickBot="1">
      <c r="A43" s="26" t="s">
        <v>71</v>
      </c>
      <c r="B43" s="27"/>
      <c r="C43" s="28">
        <f>C26/C12</f>
        <v>3.1899082223818591E-2</v>
      </c>
      <c r="D43" s="28"/>
    </row>
    <row r="44" spans="1:6" ht="16.5" hidden="1" customHeight="1" thickBot="1">
      <c r="A44" s="26" t="s">
        <v>72</v>
      </c>
      <c r="B44" s="27"/>
      <c r="C44" s="28"/>
      <c r="D44" s="28">
        <f>F23/C30*100</f>
        <v>2.7407615269410259</v>
      </c>
    </row>
    <row r="45" spans="1:6" ht="16.5" hidden="1" customHeight="1" thickBot="1">
      <c r="A45" s="26" t="s">
        <v>73</v>
      </c>
      <c r="B45" s="27"/>
      <c r="C45" s="28"/>
      <c r="D45" s="28">
        <f>C10/C31*100</f>
        <v>246.05315885654494</v>
      </c>
    </row>
    <row r="46" spans="1:6" ht="16.5" hidden="1" customHeight="1" thickBot="1">
      <c r="A46" s="26" t="s">
        <v>74</v>
      </c>
      <c r="B46" s="27"/>
      <c r="C46" s="28">
        <f>C30/F20</f>
        <v>-116.33838842816533</v>
      </c>
      <c r="D46" s="28"/>
    </row>
    <row r="47" spans="1:6" ht="16.5" hidden="1" customHeight="1" thickBot="1">
      <c r="A47" s="26" t="s">
        <v>75</v>
      </c>
      <c r="B47" s="27"/>
      <c r="C47" s="28">
        <f>F23/F18</f>
        <v>-2.1029311096376517</v>
      </c>
      <c r="D47" s="28"/>
    </row>
    <row r="48" spans="1:6" ht="16.5" hidden="1" customHeight="1" thickBot="1">
      <c r="A48" s="26" t="s">
        <v>76</v>
      </c>
      <c r="B48" s="27"/>
      <c r="C48" s="28"/>
      <c r="D48" s="28">
        <f>C8/C31*100</f>
        <v>-431.0445164412381</v>
      </c>
    </row>
    <row r="49" spans="1:4" ht="16.5" hidden="1" customHeight="1" thickBot="1">
      <c r="A49" s="26" t="s">
        <v>77</v>
      </c>
      <c r="B49" s="27"/>
      <c r="C49" s="28">
        <f>F23/C5</f>
        <v>-6.9422670454587193E-2</v>
      </c>
      <c r="D49" s="28"/>
    </row>
    <row r="50" spans="1:4" ht="16.5" hidden="1" customHeight="1" thickBot="1">
      <c r="A50" s="96" t="s">
        <v>78</v>
      </c>
      <c r="B50" s="96"/>
      <c r="C50" s="29">
        <f>F13/C53</f>
        <v>1.2622730525708412</v>
      </c>
      <c r="D50" s="30"/>
    </row>
    <row r="51" spans="1:4" ht="16.5" hidden="1" customHeight="1" thickBot="1">
      <c r="A51" s="97" t="s">
        <v>79</v>
      </c>
      <c r="B51" s="97"/>
      <c r="C51" s="31">
        <f>F10/C18</f>
        <v>1.7017806453760325</v>
      </c>
      <c r="D51" s="30"/>
    </row>
    <row r="52" spans="1:4" ht="16.5" hidden="1" customHeight="1"/>
    <row r="53" spans="1:4" ht="16.5" hidden="1" customHeight="1">
      <c r="A53" s="1" t="s">
        <v>80</v>
      </c>
      <c r="C53" s="1">
        <f>'[1]صناعة السكر'!C103+[1]البان!C103</f>
        <v>6512907</v>
      </c>
    </row>
    <row r="54" spans="1:4" ht="16.5" hidden="1" customHeight="1"/>
    <row r="55" spans="1:4" ht="16.5" hidden="1" customHeight="1"/>
    <row r="56" spans="1:4" ht="16.5" hidden="1" customHeight="1"/>
    <row r="57" spans="1:4" ht="16.5" hidden="1" customHeight="1"/>
    <row r="58" spans="1:4" ht="16.5" hidden="1" customHeight="1"/>
    <row r="59" spans="1:4" ht="16.5" hidden="1" customHeight="1"/>
    <row r="60" spans="1:4" ht="16.5" hidden="1" customHeight="1"/>
    <row r="61" spans="1:4" ht="16.5" hidden="1" customHeight="1"/>
    <row r="62" spans="1:4" ht="16.5" hidden="1" customHeight="1"/>
    <row r="63" spans="1:4" ht="16.5" hidden="1" customHeight="1"/>
    <row r="64" spans="1:4" ht="16.5" hidden="1" customHeight="1"/>
    <row r="65" ht="16.5" hidden="1" customHeight="1"/>
    <row r="66" ht="16.5" hidden="1" customHeight="1"/>
    <row r="67" ht="16.5" hidden="1" customHeight="1"/>
    <row r="68" ht="16.5" hidden="1" customHeight="1"/>
    <row r="69" ht="16.5" hidden="1" customHeight="1"/>
    <row r="70" ht="16.5" hidden="1" customHeight="1"/>
    <row r="71" ht="16.5" hidden="1" customHeight="1"/>
    <row r="72" ht="16.5" hidden="1" customHeight="1"/>
    <row r="73" ht="16.5" hidden="1" customHeight="1"/>
    <row r="74" ht="16.5" hidden="1" customHeight="1"/>
    <row r="75" ht="16.5" hidden="1" customHeight="1"/>
    <row r="76" ht="16.5" hidden="1" customHeight="1"/>
    <row r="77" ht="16.5" hidden="1" customHeight="1"/>
    <row r="78" ht="16.5" hidden="1" customHeight="1"/>
    <row r="79" ht="16.5" hidden="1" customHeight="1"/>
    <row r="80" ht="16.5" hidden="1" customHeight="1"/>
    <row r="81" ht="16.5" hidden="1" customHeight="1"/>
    <row r="82" ht="16.5" hidden="1" customHeight="1"/>
    <row r="83" ht="16.5" hidden="1" customHeight="1"/>
    <row r="84" ht="16.5" hidden="1" customHeight="1"/>
    <row r="85" ht="16.5" hidden="1" customHeight="1"/>
    <row r="86" ht="16.5" hidden="1" customHeight="1"/>
    <row r="87" ht="16.5" hidden="1" customHeight="1"/>
    <row r="88" ht="16.5" hidden="1" customHeight="1"/>
    <row r="89" ht="16.5" hidden="1" customHeight="1"/>
    <row r="90" ht="16.5" hidden="1" customHeight="1"/>
    <row r="91" ht="16.5" hidden="1" customHeight="1"/>
    <row r="92" ht="16.5" hidden="1" customHeight="1"/>
    <row r="93" ht="16.5" hidden="1" customHeight="1"/>
    <row r="94" ht="16.5" hidden="1" customHeight="1"/>
    <row r="95" ht="16.5" hidden="1" customHeight="1"/>
    <row r="96" ht="16.5" hidden="1" customHeight="1"/>
    <row r="97" ht="16.5" hidden="1" customHeight="1"/>
    <row r="98" ht="16.5" hidden="1" customHeight="1"/>
    <row r="99" ht="16.5" hidden="1" customHeight="1"/>
    <row r="100" ht="16.5" hidden="1" customHeight="1"/>
    <row r="101" ht="16.5" hidden="1" customHeight="1"/>
    <row r="102" ht="16.5" hidden="1" customHeight="1"/>
    <row r="103" ht="16.5" hidden="1" customHeight="1"/>
    <row r="104" ht="16.5" hidden="1" customHeight="1"/>
    <row r="105" ht="16.5" hidden="1" customHeight="1"/>
    <row r="106" ht="16.5" hidden="1" customHeight="1"/>
    <row r="107" ht="16.5" hidden="1" customHeight="1"/>
    <row r="108" ht="16.5" hidden="1" customHeight="1"/>
    <row r="109" ht="16.5" hidden="1" customHeight="1"/>
    <row r="110" ht="16.5" hidden="1" customHeight="1"/>
    <row r="111" ht="16.5" hidden="1" customHeight="1"/>
    <row r="112" ht="16.5" hidden="1" customHeight="1"/>
    <row r="113" spans="5:6" ht="16.5" hidden="1" customHeight="1"/>
    <row r="114" spans="5:6" ht="16.5" hidden="1" customHeight="1"/>
    <row r="115" spans="5:6" ht="16.5" hidden="1" customHeight="1"/>
    <row r="116" spans="5:6" ht="16.5" hidden="1" customHeight="1"/>
    <row r="117" spans="5:6" ht="16.5" hidden="1" customHeight="1">
      <c r="F117" s="1">
        <f>'[1]صناعة السكر'!F117+[1]البان!F117</f>
        <v>284388</v>
      </c>
    </row>
    <row r="118" spans="5:6" ht="16.5" hidden="1" customHeight="1">
      <c r="F118" s="1">
        <f>'[1]صناعة السكر'!F118+[1]البان!F118</f>
        <v>0</v>
      </c>
    </row>
    <row r="119" spans="5:6" ht="16.5" hidden="1" customHeight="1"/>
    <row r="120" spans="5:6" ht="16.5" hidden="1" customHeight="1"/>
    <row r="121" spans="5:6" ht="16.5" hidden="1" customHeight="1"/>
    <row r="122" spans="5:6" ht="16.5" hidden="1" customHeight="1"/>
    <row r="123" spans="5:6" ht="16.5" hidden="1" customHeight="1">
      <c r="E123" s="32"/>
    </row>
    <row r="124" spans="5:6" ht="16.5" hidden="1" customHeight="1"/>
    <row r="125" spans="5:6" ht="16.5" hidden="1" customHeight="1"/>
    <row r="126" spans="5:6" ht="16.5" hidden="1" customHeight="1"/>
    <row r="127" spans="5:6" ht="16.5" hidden="1" customHeight="1"/>
    <row r="128" spans="5:6" ht="16.5" hidden="1" customHeight="1"/>
    <row r="129" ht="16.5" hidden="1" customHeight="1"/>
    <row r="130" ht="16.5" hidden="1" customHeight="1"/>
    <row r="131" ht="16.5" hidden="1" customHeight="1"/>
    <row r="132" ht="16.5" hidden="1" customHeight="1"/>
    <row r="133" ht="16.5" hidden="1" customHeight="1"/>
    <row r="134" ht="16.5" hidden="1" customHeight="1"/>
    <row r="135" ht="16.5" hidden="1" customHeight="1"/>
  </sheetData>
  <mergeCells count="9">
    <mergeCell ref="A38:C38"/>
    <mergeCell ref="A50:B50"/>
    <mergeCell ref="A51:B51"/>
    <mergeCell ref="A1:F1"/>
    <mergeCell ref="A2:F2"/>
    <mergeCell ref="A3:E3"/>
    <mergeCell ref="A35:B35"/>
    <mergeCell ref="A36:B36"/>
    <mergeCell ref="A37:B37"/>
  </mergeCells>
  <conditionalFormatting sqref="E38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.118110236220472" right="0.118110236220472" top="0.66929133858267698" bottom="0.35433070866141703" header="0.39370078740157499" footer="3.9370078740157501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135"/>
  <sheetViews>
    <sheetView rightToLeft="1" tabSelected="1" view="pageBreakPreview" zoomScale="84" zoomScaleSheetLayoutView="84" workbookViewId="0">
      <selection activeCell="B30" sqref="B30"/>
    </sheetView>
  </sheetViews>
  <sheetFormatPr defaultRowHeight="17.45" customHeight="1"/>
  <cols>
    <col min="1" max="1" width="7.7109375" style="1" customWidth="1"/>
    <col min="2" max="2" width="48.140625" style="1" customWidth="1"/>
    <col min="3" max="3" width="19" style="1" customWidth="1"/>
    <col min="4" max="4" width="9" style="1" customWidth="1"/>
    <col min="5" max="5" width="45.28515625" style="1" customWidth="1"/>
    <col min="6" max="6" width="15.7109375" style="1" customWidth="1"/>
    <col min="7" max="16384" width="9.140625" style="1"/>
  </cols>
  <sheetData>
    <row r="1" spans="1:6" ht="16.5" customHeight="1">
      <c r="A1" s="98" t="s">
        <v>81</v>
      </c>
      <c r="B1" s="98"/>
      <c r="C1" s="98"/>
      <c r="D1" s="98"/>
      <c r="E1" s="98"/>
      <c r="F1" s="98"/>
    </row>
    <row r="2" spans="1:6" ht="16.5" customHeight="1">
      <c r="A2" s="99" t="s">
        <v>101</v>
      </c>
      <c r="B2" s="99"/>
      <c r="C2" s="99"/>
      <c r="D2" s="99"/>
      <c r="E2" s="99"/>
      <c r="F2" s="99"/>
    </row>
    <row r="3" spans="1:6" ht="16.5" customHeight="1" thickBot="1">
      <c r="A3" s="100"/>
      <c r="B3" s="100"/>
      <c r="C3" s="100"/>
      <c r="D3" s="100"/>
      <c r="E3" s="100"/>
      <c r="F3" s="2" t="s">
        <v>1</v>
      </c>
    </row>
    <row r="4" spans="1:6" ht="16.5" customHeight="1" thickBot="1">
      <c r="A4" s="33" t="s">
        <v>2</v>
      </c>
      <c r="B4" s="34" t="s">
        <v>3</v>
      </c>
      <c r="C4" s="35" t="s">
        <v>82</v>
      </c>
      <c r="D4" s="33" t="s">
        <v>2</v>
      </c>
      <c r="E4" s="36" t="s">
        <v>5</v>
      </c>
      <c r="F4" s="35" t="s">
        <v>82</v>
      </c>
    </row>
    <row r="5" spans="1:6" ht="16.5" customHeight="1">
      <c r="A5" s="37">
        <v>100</v>
      </c>
      <c r="B5" s="7" t="s">
        <v>7</v>
      </c>
      <c r="C5" s="8">
        <f>'[1]النسيجية الحلة'!C5+'[1]صناعة النسيجية واسط'!C5+'[1]سجاد اليدوي'!C5+[1]الجلدية!C5+[1]الصوفية!C5</f>
        <v>8183409</v>
      </c>
      <c r="D5" s="37">
        <v>2100</v>
      </c>
      <c r="E5" s="7" t="s">
        <v>8</v>
      </c>
      <c r="F5" s="8">
        <f>'[1]النسيجية الحلة'!F5+'[1]صناعة النسيجية واسط'!F5+'[1]سجاد اليدوي'!F5+[1]الجلدية!F5+[1]الصوفية!F5</f>
        <v>128275785</v>
      </c>
    </row>
    <row r="6" spans="1:6" ht="16.5" customHeight="1">
      <c r="A6" s="38">
        <v>200</v>
      </c>
      <c r="B6" s="10" t="s">
        <v>9</v>
      </c>
      <c r="C6" s="8">
        <f>'[1]النسيجية الحلة'!C6+'[1]صناعة النسيجية واسط'!C6+'[1]سجاد اليدوي'!C6+[1]الجلدية!C6+[1]الصوفية!C6</f>
        <v>-915999760</v>
      </c>
      <c r="D6" s="38">
        <v>2200</v>
      </c>
      <c r="E6" s="10" t="s">
        <v>10</v>
      </c>
      <c r="F6" s="8">
        <f>'[1]النسيجية الحلة'!F6+'[1]صناعة النسيجية واسط'!F6+'[1]سجاد اليدوي'!F6+[1]الجلدية!F6+[1]الصوفية!F6</f>
        <v>23428115</v>
      </c>
    </row>
    <row r="7" spans="1:6" ht="16.5" customHeight="1">
      <c r="A7" s="38">
        <v>300</v>
      </c>
      <c r="B7" s="10" t="s">
        <v>11</v>
      </c>
      <c r="C7" s="8">
        <f>'[1]النسيجية الحلة'!C7+'[1]صناعة النسيجية واسط'!C7+'[1]سجاد اليدوي'!C7+[1]الجلدية!C7+[1]الصوفية!C7</f>
        <v>0</v>
      </c>
      <c r="D7" s="38">
        <v>2300</v>
      </c>
      <c r="E7" s="10" t="s">
        <v>12</v>
      </c>
      <c r="F7" s="8">
        <f>'[1]النسيجية الحلة'!F7+'[1]صناعة النسيجية واسط'!F7+'[1]سجاد اليدوي'!F7+[1]الجلدية!F7+[1]الصوفية!F7</f>
        <v>70492417</v>
      </c>
    </row>
    <row r="8" spans="1:6" ht="16.5" customHeight="1">
      <c r="A8" s="38">
        <v>400</v>
      </c>
      <c r="B8" s="10" t="s">
        <v>13</v>
      </c>
      <c r="C8" s="8">
        <f>'[1]النسيجية الحلة'!C8+'[1]صناعة النسيجية واسط'!C8+'[1]سجاد اليدوي'!C8+[1]الجلدية!C8+[1]الصوفية!C8</f>
        <v>-907816351</v>
      </c>
      <c r="D8" s="38">
        <v>2310</v>
      </c>
      <c r="E8" s="10" t="s">
        <v>14</v>
      </c>
      <c r="F8" s="8">
        <f>'[1]النسيجية الحلة'!F8+'[1]صناعة النسيجية واسط'!F8+'[1]سجاد اليدوي'!F8+[1]الجلدية!F8+[1]الصوفية!F8</f>
        <v>36303501</v>
      </c>
    </row>
    <row r="9" spans="1:6" ht="16.5" customHeight="1">
      <c r="A9" s="38">
        <v>500</v>
      </c>
      <c r="B9" s="10" t="s">
        <v>15</v>
      </c>
      <c r="C9" s="8">
        <f>'[1]النسيجية الحلة'!C9+'[1]صناعة النسيجية واسط'!C9+'[1]سجاد اليدوي'!C9+[1]الجلدية!C9+[1]الصوفية!C9</f>
        <v>6075</v>
      </c>
      <c r="D9" s="38">
        <v>2320</v>
      </c>
      <c r="E9" s="10" t="s">
        <v>16</v>
      </c>
      <c r="F9" s="8">
        <f>'[1]النسيجية الحلة'!F9+'[1]صناعة النسيجية واسط'!F9+'[1]سجاد اليدوي'!F9+[1]الجلدية!F9+[1]الصوفية!F9</f>
        <v>34188916</v>
      </c>
    </row>
    <row r="10" spans="1:6" ht="16.5" customHeight="1">
      <c r="A10" s="38">
        <v>600</v>
      </c>
      <c r="B10" s="10" t="s">
        <v>17</v>
      </c>
      <c r="C10" s="8">
        <f>'[1]النسيجية الحلة'!C10+'[1]صناعة النسيجية واسط'!C10+'[1]سجاد اليدوي'!C10+[1]الجلدية!C10+[1]الصوفية!C10</f>
        <v>480908133</v>
      </c>
      <c r="D10" s="38">
        <v>2400</v>
      </c>
      <c r="E10" s="10" t="s">
        <v>18</v>
      </c>
      <c r="F10" s="8">
        <f>'[1]النسيجية الحلة'!F10+'[1]صناعة النسيجية واسط'!F10+'[1]سجاد اليدوي'!F10+[1]الجلدية!F10+[1]الصوفية!F10</f>
        <v>10063083</v>
      </c>
    </row>
    <row r="11" spans="1:6" ht="16.5" customHeight="1">
      <c r="A11" s="38">
        <v>700</v>
      </c>
      <c r="B11" s="10" t="s">
        <v>19</v>
      </c>
      <c r="C11" s="8">
        <f>'[1]النسيجية الحلة'!C11+'[1]صناعة النسيجية واسط'!C11+'[1]سجاد اليدوي'!C11+[1]الجلدية!C11+[1]الصوفية!C11</f>
        <v>-426902143</v>
      </c>
      <c r="D11" s="38">
        <v>2500</v>
      </c>
      <c r="E11" s="10" t="s">
        <v>20</v>
      </c>
      <c r="F11" s="8">
        <f>'[1]النسيجية الحلة'!F11+'[1]صناعة النسيجية واسط'!F11+'[1]سجاد اليدوي'!F11+[1]الجلدية!F11+[1]الصوفية!F11</f>
        <v>8630688</v>
      </c>
    </row>
    <row r="12" spans="1:6" ht="16.5" customHeight="1">
      <c r="A12" s="38">
        <v>800</v>
      </c>
      <c r="B12" s="10" t="s">
        <v>21</v>
      </c>
      <c r="C12" s="8">
        <f>'[1]النسيجية الحلة'!C12+'[1]صناعة النسيجية واسط'!C12+'[1]سجاد اليدوي'!C12+[1]الجلدية!C12+[1]الصوفية!C12</f>
        <v>670591298</v>
      </c>
      <c r="D12" s="38">
        <v>2600</v>
      </c>
      <c r="E12" s="10" t="s">
        <v>22</v>
      </c>
      <c r="F12" s="8">
        <f>'[1]النسيجية الحلة'!F12+'[1]صناعة النسيجية واسط'!F12+'[1]سجاد اليدوي'!F12+[1]الجلدية!F12+[1]الصوفية!F12</f>
        <v>196088</v>
      </c>
    </row>
    <row r="13" spans="1:6" ht="16.5" customHeight="1">
      <c r="A13" s="38">
        <v>900</v>
      </c>
      <c r="B13" s="10" t="s">
        <v>23</v>
      </c>
      <c r="C13" s="8">
        <f>'[1]النسيجية الحلة'!C13+'[1]صناعة النسيجية واسط'!C13+'[1]سجاد اليدوي'!C13+[1]الجلدية!C13+[1]الصوفية!C13</f>
        <v>243689155</v>
      </c>
      <c r="D13" s="38">
        <v>2700</v>
      </c>
      <c r="E13" s="10" t="s">
        <v>24</v>
      </c>
      <c r="F13" s="8">
        <f>'[1]النسيجية الحلة'!F13+'[1]صناعة النسيجية واسط'!F13+'[1]سجاد اليدوي'!F13+[1]الجلدية!F13+[1]الصوفية!F13</f>
        <v>18889859</v>
      </c>
    </row>
    <row r="14" spans="1:6" ht="16.5" customHeight="1">
      <c r="A14" s="38">
        <v>1000</v>
      </c>
      <c r="B14" s="10" t="s">
        <v>25</v>
      </c>
      <c r="C14" s="8">
        <f>'[1]النسيجية الحلة'!C14+'[1]صناعة النسيجية واسط'!C14+'[1]سجاد اليدوي'!C14+[1]الجلدية!C14+[1]الصوفية!C14</f>
        <v>149913803</v>
      </c>
      <c r="D14" s="38">
        <v>2800</v>
      </c>
      <c r="E14" s="10" t="s">
        <v>26</v>
      </c>
      <c r="F14" s="8">
        <f>'[1]النسيجية الحلة'!F14+'[1]صناعة النسيجية واسط'!F14+'[1]سجاد اليدوي'!F14+[1]الجلدية!F14+[1]الصوفية!F14</f>
        <v>16822479</v>
      </c>
    </row>
    <row r="15" spans="1:6" ht="16.5" customHeight="1">
      <c r="A15" s="38">
        <v>1010</v>
      </c>
      <c r="B15" s="10" t="s">
        <v>27</v>
      </c>
      <c r="C15" s="8">
        <f>'[1]النسيجية الحلة'!C15+'[1]صناعة النسيجية واسط'!C15+'[1]سجاد اليدوي'!C15+[1]الجلدية!C15+[1]الصوفية!C15</f>
        <v>1790097</v>
      </c>
      <c r="D15" s="38">
        <v>2900</v>
      </c>
      <c r="E15" s="10" t="s">
        <v>28</v>
      </c>
      <c r="F15" s="8">
        <f>'[1]النسيجية الحلة'!F15+'[1]صناعة النسيجية واسط'!F15+'[1]سجاد اليدوي'!F15+[1]الجلدية!F15+[1]الصوفية!F15</f>
        <v>2067380</v>
      </c>
    </row>
    <row r="16" spans="1:6" ht="16.5" customHeight="1">
      <c r="A16" s="38">
        <v>1100</v>
      </c>
      <c r="B16" s="10" t="s">
        <v>29</v>
      </c>
      <c r="C16" s="8">
        <f>'[1]النسيجية الحلة'!C16+'[1]صناعة النسيجية واسط'!C16+'[1]سجاد اليدوي'!C16+[1]الجلدية!C16+[1]الصوفية!C16</f>
        <v>50296311</v>
      </c>
      <c r="D16" s="38">
        <v>3000</v>
      </c>
      <c r="E16" s="10" t="s">
        <v>30</v>
      </c>
      <c r="F16" s="8">
        <f>'[1]النسيجية الحلة'!F16+'[1]صناعة النسيجية واسط'!F16+'[1]سجاد اليدوي'!F16+[1]الجلدية!F16+[1]الصوفية!F16</f>
        <v>292</v>
      </c>
    </row>
    <row r="17" spans="1:6" ht="16.5" customHeight="1">
      <c r="A17" s="38">
        <v>1200</v>
      </c>
      <c r="B17" s="10" t="s">
        <v>31</v>
      </c>
      <c r="C17" s="8">
        <f>'[1]النسيجية الحلة'!C17+'[1]صناعة النسيجية واسط'!C17+'[1]سجاد اليدوي'!C17+[1]الجلدية!C17+[1]الصوفية!C17</f>
        <v>101407589</v>
      </c>
      <c r="D17" s="38">
        <v>3100</v>
      </c>
      <c r="E17" s="10" t="s">
        <v>32</v>
      </c>
      <c r="F17" s="8">
        <f>'[1]النسيجية الحلة'!F17+'[1]صناعة النسيجية واسط'!F17+'[1]سجاد اليدوي'!F17+[1]الجلدية!F17+[1]الصوفية!F17</f>
        <v>0</v>
      </c>
    </row>
    <row r="18" spans="1:6" ht="16.5" customHeight="1">
      <c r="A18" s="38">
        <v>1300</v>
      </c>
      <c r="B18" s="10" t="s">
        <v>33</v>
      </c>
      <c r="C18" s="8">
        <f>'[1]النسيجية الحلة'!C18+'[1]صناعة النسيجية واسط'!C18+'[1]سجاد اليدوي'!C18+[1]الجلدية!C18+[1]الصوفية!C18</f>
        <v>64341849</v>
      </c>
      <c r="D18" s="38">
        <v>3200</v>
      </c>
      <c r="E18" s="10" t="s">
        <v>34</v>
      </c>
      <c r="F18" s="8">
        <f>'[1]النسيجية الحلة'!F18+'[1]صناعة النسيجية واسط'!F18+'[1]سجاد اليدوي'!F18+[1]الجلدية!F18+[1]الصوفية!F18</f>
        <v>2067088</v>
      </c>
    </row>
    <row r="19" spans="1:6" ht="16.5" customHeight="1">
      <c r="A19" s="38">
        <v>1310</v>
      </c>
      <c r="B19" s="10" t="s">
        <v>35</v>
      </c>
      <c r="C19" s="8">
        <f>'[1]النسيجية الحلة'!C19+'[1]صناعة النسيجية واسط'!C19+'[1]سجاد اليدوي'!C19+[1]الجلدية!C19+[1]الصوفية!C19</f>
        <v>29433179</v>
      </c>
      <c r="D19" s="38">
        <v>3300</v>
      </c>
      <c r="E19" s="10" t="s">
        <v>36</v>
      </c>
      <c r="F19" s="8">
        <f>'[1]النسيجية الحلة'!F19+'[1]صناعة النسيجية واسط'!F19+'[1]سجاد اليدوي'!F19+[1]الجلدية!F19+[1]الصوفية!F19</f>
        <v>10303457</v>
      </c>
    </row>
    <row r="20" spans="1:6" ht="16.5" customHeight="1">
      <c r="A20" s="38">
        <v>1320</v>
      </c>
      <c r="B20" s="10" t="s">
        <v>37</v>
      </c>
      <c r="C20" s="8">
        <f>'[1]النسيجية الحلة'!C20+'[1]صناعة النسيجية واسط'!C20+'[1]سجاد اليدوي'!C20+[1]الجلدية!C20+[1]الصوفية!C20</f>
        <v>3711465</v>
      </c>
      <c r="D20" s="38">
        <v>3400</v>
      </c>
      <c r="E20" s="10" t="s">
        <v>38</v>
      </c>
      <c r="F20" s="8">
        <f>'[1]النسيجية الحلة'!F20+'[1]صناعة النسيجية واسط'!F20+'[1]سجاد اليدوي'!F20+[1]الجلدية!F20+[1]الصوفية!F20</f>
        <v>-8236369</v>
      </c>
    </row>
    <row r="21" spans="1:6" ht="16.5" customHeight="1">
      <c r="A21" s="38">
        <v>1330</v>
      </c>
      <c r="B21" s="10" t="s">
        <v>39</v>
      </c>
      <c r="C21" s="8">
        <f>'[1]النسيجية الحلة'!C21+'[1]صناعة النسيجية واسط'!C21+'[1]سجاد اليدوي'!C21+[1]الجلدية!C21+[1]الصوفية!C21</f>
        <v>29264594</v>
      </c>
      <c r="D21" s="38">
        <v>3500</v>
      </c>
      <c r="E21" s="10" t="s">
        <v>40</v>
      </c>
      <c r="F21" s="8">
        <f>'[1]النسيجية الحلة'!F21+'[1]صناعة النسيجية واسط'!F21+'[1]سجاد اليدوي'!F21+[1]الجلدية!F21+[1]الصوفية!F21</f>
        <v>31534847</v>
      </c>
    </row>
    <row r="22" spans="1:6" ht="16.5" customHeight="1">
      <c r="A22" s="38">
        <v>1340</v>
      </c>
      <c r="B22" s="10" t="s">
        <v>41</v>
      </c>
      <c r="C22" s="8">
        <f>'[1]النسيجية الحلة'!C22+'[1]صناعة النسيجية واسط'!C22+'[1]سجاد اليدوي'!C22+[1]الجلدية!C22+[1]الصوفية!C22</f>
        <v>730139</v>
      </c>
      <c r="D22" s="38">
        <v>3600</v>
      </c>
      <c r="E22" s="10" t="s">
        <v>42</v>
      </c>
      <c r="F22" s="8">
        <f>'[1]النسيجية الحلة'!F22+'[1]صناعة النسيجية واسط'!F22+'[1]سجاد اليدوي'!F22+[1]الجلدية!F22+[1]الصوفية!F22</f>
        <v>23298478</v>
      </c>
    </row>
    <row r="23" spans="1:6" ht="16.5" customHeight="1">
      <c r="A23" s="38">
        <v>1350</v>
      </c>
      <c r="B23" s="10" t="s">
        <v>43</v>
      </c>
      <c r="C23" s="8">
        <f>'[1]النسيجية الحلة'!C23+'[1]صناعة النسيجية واسط'!C23+'[1]سجاد اليدوي'!C23+[1]الجلدية!C23+[1]الصوفية!C23</f>
        <v>1009305</v>
      </c>
      <c r="D23" s="38">
        <v>3620</v>
      </c>
      <c r="E23" s="10" t="s">
        <v>44</v>
      </c>
      <c r="F23" s="8">
        <f>'[1]النسيجية الحلة'!F23+'[1]صناعة النسيجية واسط'!F23+'[1]سجاد اليدوي'!F23+[1]الجلدية!F23+[1]الصوفية!F23</f>
        <v>-115683101</v>
      </c>
    </row>
    <row r="24" spans="1:6" ht="16.5" customHeight="1">
      <c r="A24" s="38">
        <v>1360</v>
      </c>
      <c r="B24" s="10" t="s">
        <v>45</v>
      </c>
      <c r="C24" s="8">
        <f>'[1]النسيجية الحلة'!C24+'[1]صناعة النسيجية واسط'!C24+'[1]سجاد اليدوي'!C24+[1]الجلدية!C24+[1]الصوفية!C24</f>
        <v>193167</v>
      </c>
      <c r="D24" s="38">
        <v>3621</v>
      </c>
      <c r="E24" s="10" t="s">
        <v>9</v>
      </c>
      <c r="F24" s="8">
        <f>'[1]النسيجية الحلة'!F24+'[1]صناعة النسيجية واسط'!F24+'[1]سجاد اليدوي'!F24+[1]الجلدية!F24+[1]الصوفية!F24</f>
        <v>-115683101</v>
      </c>
    </row>
    <row r="25" spans="1:6" ht="16.5" customHeight="1">
      <c r="A25" s="38">
        <v>1400</v>
      </c>
      <c r="B25" s="10" t="s">
        <v>46</v>
      </c>
      <c r="C25" s="8">
        <f>'[1]النسيجية الحلة'!C25+'[1]صناعة النسيجية واسط'!C25+'[1]سجاد اليدوي'!C25+[1]الجلدية!C25+[1]الصوفية!C25</f>
        <v>71567436</v>
      </c>
      <c r="D25" s="38">
        <v>3622</v>
      </c>
      <c r="E25" s="10" t="s">
        <v>47</v>
      </c>
      <c r="F25" s="8">
        <f>'[1]النسيجية الحلة'!F25+'[1]صناعة النسيجية واسط'!F25+'[1]سجاد اليدوي'!F25+[1]الجلدية!F25+[1]الصوفية!F25</f>
        <v>0</v>
      </c>
    </row>
    <row r="26" spans="1:6" ht="16.5" customHeight="1">
      <c r="A26" s="38">
        <v>1500</v>
      </c>
      <c r="B26" s="10" t="s">
        <v>48</v>
      </c>
      <c r="C26" s="8">
        <f>'[1]النسيجية الحلة'!C26+'[1]صناعة النسيجية واسط'!C26+'[1]سجاد اليدوي'!C26+[1]الجلدية!C26+[1]الصوفية!C26</f>
        <v>6192281</v>
      </c>
      <c r="D26" s="38">
        <v>3623</v>
      </c>
      <c r="E26" s="10" t="s">
        <v>49</v>
      </c>
      <c r="F26" s="8">
        <f>'[1]النسيجية الحلة'!F26+'[1]صناعة النسيجية واسط'!F26+'[1]سجاد اليدوي'!F26+[1]الجلدية!F26+[1]الصوفية!F26</f>
        <v>0</v>
      </c>
    </row>
    <row r="27" spans="1:6" ht="16.5" customHeight="1">
      <c r="A27" s="38">
        <v>1600</v>
      </c>
      <c r="B27" s="10" t="s">
        <v>50</v>
      </c>
      <c r="C27" s="8">
        <f>'[1]النسيجية الحلة'!C27+'[1]صناعة النسيجية واسط'!C27+'[1]سجاد اليدوي'!C27+[1]الجلدية!C27+[1]الصوفية!C27</f>
        <v>142101566</v>
      </c>
      <c r="D27" s="38">
        <v>3630</v>
      </c>
      <c r="E27" s="10" t="s">
        <v>51</v>
      </c>
      <c r="F27" s="8">
        <f>'[1]النسيجية الحلة'!F27+'[1]صناعة النسيجية واسط'!F27+'[1]سجاد اليدوي'!F27+[1]الجلدية!F27+[1]الصوفية!F27</f>
        <v>139259394</v>
      </c>
    </row>
    <row r="28" spans="1:6" ht="16.5" customHeight="1">
      <c r="A28" s="38">
        <v>1700</v>
      </c>
      <c r="B28" s="10" t="s">
        <v>52</v>
      </c>
      <c r="C28" s="8">
        <f>'[1]النسيجية الحلة'!C28+'[1]صناعة النسيجية واسط'!C28+'[1]سجاد اليدوي'!C28+[1]الجلدية!C28+[1]الصوفية!C28</f>
        <v>-528489732</v>
      </c>
      <c r="D28" s="38">
        <v>3640</v>
      </c>
      <c r="E28" s="10" t="s">
        <v>53</v>
      </c>
      <c r="F28" s="8">
        <f>'[1]النسيجية الحلة'!F28+'[1]صناعة النسيجية واسط'!F28+'[1]سجاد اليدوي'!F28+[1]الجلدية!F28+[1]الصوفية!F28</f>
        <v>7889</v>
      </c>
    </row>
    <row r="29" spans="1:6" ht="16.5" customHeight="1">
      <c r="A29" s="38">
        <v>1800</v>
      </c>
      <c r="B29" s="10" t="s">
        <v>54</v>
      </c>
      <c r="C29" s="8">
        <f>'[1]النسيجية الحلة'!C29+'[1]صناعة النسيجية واسط'!C29+'[1]سجاد اليدوي'!C29+[1]الجلدية!C29+[1]الصوفية!C29</f>
        <v>180000</v>
      </c>
      <c r="D29" s="38">
        <v>3650</v>
      </c>
      <c r="E29" s="10" t="s">
        <v>55</v>
      </c>
      <c r="F29" s="8">
        <f>'[1]النسيجية الحلة'!F29+'[1]صناعة النسيجية واسط'!F29+'[1]سجاد اليدوي'!F29+[1]الجلدية!F29+[1]الصوفية!F29</f>
        <v>-285704</v>
      </c>
    </row>
    <row r="30" spans="1:6" ht="16.5" customHeight="1">
      <c r="A30" s="38">
        <v>1900</v>
      </c>
      <c r="B30" s="10" t="s">
        <v>56</v>
      </c>
      <c r="C30" s="8">
        <f>'[1]النسيجية الحلة'!C30+'[1]صناعة النسيجية واسط'!C30+'[1]سجاد اليدوي'!C30+[1]الجلدية!C30+[1]الصوفية!C30</f>
        <v>-426902143</v>
      </c>
      <c r="D30" s="38">
        <v>3700</v>
      </c>
      <c r="E30" s="10" t="s">
        <v>57</v>
      </c>
      <c r="F30" s="8">
        <f>'[1]النسيجية الحلة'!F30+'[1]صناعة النسيجية واسط'!F30+'[1]سجاد اليدوي'!F30+[1]الجلدية!F30+[1]الصوفية!F30</f>
        <v>139259394</v>
      </c>
    </row>
    <row r="31" spans="1:6" ht="25.5" customHeight="1">
      <c r="A31" s="38">
        <v>2000</v>
      </c>
      <c r="B31" s="39" t="s">
        <v>58</v>
      </c>
      <c r="C31" s="8">
        <f>'[1]النسيجية الحلة'!C31+'[1]صناعة النسيجية واسط'!C31+'[1]سجاد اليدوي'!C31+[1]الجلدية!C31+[1]الصوفية!C31</f>
        <v>243689155</v>
      </c>
      <c r="D31" s="38">
        <v>3800</v>
      </c>
      <c r="E31" s="10" t="s">
        <v>59</v>
      </c>
      <c r="F31" s="8">
        <f>'[1]النسيجية الحلة'!F31+'[1]صناعة النسيجية واسط'!F31+'[1]سجاد اليدوي'!F31+[1]الجلدية!F31+[1]الصوفية!F31</f>
        <v>-147495763</v>
      </c>
    </row>
    <row r="32" spans="1:6" ht="17.45" hidden="1" customHeight="1">
      <c r="A32" s="11"/>
      <c r="B32" s="12"/>
      <c r="C32" s="11"/>
      <c r="D32" s="11"/>
      <c r="E32" s="13"/>
      <c r="F32" s="40"/>
    </row>
    <row r="33" spans="1:5" ht="17.45" hidden="1" customHeight="1">
      <c r="A33" s="15"/>
      <c r="B33" s="15"/>
      <c r="C33" s="16">
        <f>C13-C31</f>
        <v>0</v>
      </c>
      <c r="D33" s="15"/>
      <c r="E33" s="41">
        <f>F23+F27+F28+F29</f>
        <v>23298478</v>
      </c>
    </row>
    <row r="34" spans="1:5" ht="17.45" hidden="1" customHeight="1">
      <c r="A34" s="101" t="s">
        <v>83</v>
      </c>
      <c r="B34" s="101"/>
      <c r="C34" s="20"/>
    </row>
    <row r="35" spans="1:5" ht="17.45" hidden="1" customHeight="1">
      <c r="A35" s="101" t="s">
        <v>84</v>
      </c>
      <c r="B35" s="101"/>
      <c r="C35" s="20"/>
      <c r="E35" s="32">
        <f>F22-E33</f>
        <v>0</v>
      </c>
    </row>
    <row r="36" spans="1:5" ht="17.45" hidden="1" customHeight="1">
      <c r="A36" s="101" t="s">
        <v>85</v>
      </c>
      <c r="B36" s="101"/>
      <c r="C36" s="20"/>
    </row>
    <row r="37" spans="1:5" ht="17.45" hidden="1" customHeight="1">
      <c r="A37" s="102" t="s">
        <v>86</v>
      </c>
      <c r="B37" s="102"/>
      <c r="C37" s="20"/>
    </row>
    <row r="38" spans="1:5" ht="17.45" hidden="1" customHeight="1" thickBot="1">
      <c r="A38" s="103" t="s">
        <v>64</v>
      </c>
      <c r="B38" s="104"/>
      <c r="C38" s="104"/>
      <c r="D38" s="42"/>
    </row>
    <row r="39" spans="1:5" ht="17.45" hidden="1" customHeight="1" thickBot="1">
      <c r="A39" s="23" t="s">
        <v>65</v>
      </c>
      <c r="B39" s="24"/>
      <c r="C39" s="25" t="s">
        <v>66</v>
      </c>
      <c r="D39" s="25" t="s">
        <v>67</v>
      </c>
    </row>
    <row r="40" spans="1:5" ht="17.45" hidden="1" customHeight="1" thickBot="1">
      <c r="A40" s="26" t="s">
        <v>68</v>
      </c>
      <c r="B40" s="27"/>
      <c r="C40" s="28">
        <f>F13/F30</f>
        <v>0.13564513285186347</v>
      </c>
      <c r="D40" s="28"/>
    </row>
    <row r="41" spans="1:5" ht="17.45" hidden="1" customHeight="1" thickBot="1">
      <c r="A41" s="26" t="s">
        <v>69</v>
      </c>
      <c r="B41" s="27"/>
      <c r="C41" s="28">
        <f>F13/C14</f>
        <v>0.12600480157254099</v>
      </c>
      <c r="D41" s="28"/>
    </row>
    <row r="42" spans="1:5" ht="17.45" hidden="1" customHeight="1" thickBot="1">
      <c r="A42" s="26" t="s">
        <v>70</v>
      </c>
      <c r="B42" s="27"/>
      <c r="C42" s="28">
        <f>C27/C12</f>
        <v>0.21190487622462409</v>
      </c>
      <c r="D42" s="28"/>
    </row>
    <row r="43" spans="1:5" ht="17.45" hidden="1" customHeight="1" thickBot="1">
      <c r="A43" s="26" t="s">
        <v>71</v>
      </c>
      <c r="B43" s="27"/>
      <c r="C43" s="28">
        <f>C26/C12</f>
        <v>9.2340610718751083E-3</v>
      </c>
      <c r="D43" s="28"/>
    </row>
    <row r="44" spans="1:5" ht="17.45" hidden="1" customHeight="1" thickBot="1">
      <c r="A44" s="26" t="s">
        <v>72</v>
      </c>
      <c r="B44" s="27"/>
      <c r="C44" s="28"/>
      <c r="D44" s="28">
        <f>F23/C30*100</f>
        <v>27.098271324442614</v>
      </c>
    </row>
    <row r="45" spans="1:5" ht="17.45" hidden="1" customHeight="1" thickBot="1">
      <c r="A45" s="26" t="s">
        <v>73</v>
      </c>
      <c r="B45" s="27"/>
      <c r="C45" s="28"/>
      <c r="D45" s="28">
        <f>C10/C31*100</f>
        <v>197.34490564424175</v>
      </c>
    </row>
    <row r="46" spans="1:5" ht="17.45" hidden="1" customHeight="1" thickBot="1">
      <c r="A46" s="26" t="s">
        <v>74</v>
      </c>
      <c r="B46" s="27"/>
      <c r="C46" s="28">
        <f>C30/F20</f>
        <v>51.831352262143668</v>
      </c>
      <c r="D46" s="28"/>
    </row>
    <row r="47" spans="1:5" ht="17.45" hidden="1" customHeight="1" thickBot="1">
      <c r="A47" s="26" t="s">
        <v>75</v>
      </c>
      <c r="B47" s="27"/>
      <c r="C47" s="28">
        <f>F23/F18</f>
        <v>-55.964284539410031</v>
      </c>
      <c r="D47" s="28"/>
    </row>
    <row r="48" spans="1:5" ht="17.45" hidden="1" customHeight="1" thickBot="1">
      <c r="A48" s="26" t="s">
        <v>76</v>
      </c>
      <c r="B48" s="27"/>
      <c r="C48" s="28"/>
      <c r="D48" s="28">
        <f>C8/C31*100</f>
        <v>-372.53046857994156</v>
      </c>
    </row>
    <row r="49" spans="1:4" ht="17.45" hidden="1" customHeight="1" thickBot="1">
      <c r="A49" s="26" t="s">
        <v>77</v>
      </c>
      <c r="B49" s="27"/>
      <c r="C49" s="28">
        <f>F23/C5</f>
        <v>-14.136297110409611</v>
      </c>
      <c r="D49" s="28"/>
    </row>
    <row r="50" spans="1:4" ht="17.45" hidden="1" customHeight="1" thickBot="1">
      <c r="A50" s="96" t="s">
        <v>78</v>
      </c>
      <c r="B50" s="96"/>
      <c r="C50" s="30">
        <f>F13/C53</f>
        <v>0.97685710506210199</v>
      </c>
      <c r="D50" s="30"/>
    </row>
    <row r="51" spans="1:4" ht="17.45" hidden="1" customHeight="1" thickBot="1">
      <c r="A51" s="97" t="s">
        <v>79</v>
      </c>
      <c r="B51" s="97"/>
      <c r="C51" s="30">
        <f>F10/C18</f>
        <v>0.15640027690220715</v>
      </c>
      <c r="D51" s="30"/>
    </row>
    <row r="52" spans="1:4" ht="62.25" hidden="1" customHeight="1"/>
    <row r="53" spans="1:4" ht="17.45" hidden="1" customHeight="1">
      <c r="A53" s="1" t="s">
        <v>80</v>
      </c>
      <c r="C53" s="1">
        <f>'[1]النسيجية الحلة'!C103+'[1]صناعة النسيجية واسط'!C103+'[1]سجاد اليدوي'!C103+[1]الجلدية!C103+[1]الصوفية!C103</f>
        <v>19337382</v>
      </c>
    </row>
    <row r="54" spans="1:4" ht="17.45" hidden="1" customHeight="1"/>
    <row r="55" spans="1:4" ht="17.45" hidden="1" customHeight="1"/>
    <row r="56" spans="1:4" ht="17.45" hidden="1" customHeight="1">
      <c r="C56" s="1">
        <v>0</v>
      </c>
    </row>
    <row r="57" spans="1:4" ht="17.45" hidden="1" customHeight="1"/>
    <row r="58" spans="1:4" ht="17.45" hidden="1" customHeight="1"/>
    <row r="59" spans="1:4" ht="17.45" hidden="1" customHeight="1"/>
    <row r="60" spans="1:4" ht="17.45" hidden="1" customHeight="1"/>
    <row r="61" spans="1:4" ht="17.45" hidden="1" customHeight="1"/>
    <row r="62" spans="1:4" ht="17.45" hidden="1" customHeight="1"/>
    <row r="63" spans="1:4" ht="17.45" hidden="1" customHeight="1"/>
    <row r="64" spans="1:4" ht="17.45" hidden="1" customHeight="1"/>
    <row r="65" ht="17.45" hidden="1" customHeight="1"/>
    <row r="66" ht="17.45" hidden="1" customHeight="1"/>
    <row r="67" ht="17.45" hidden="1" customHeight="1"/>
    <row r="68" ht="17.45" hidden="1" customHeight="1"/>
    <row r="69" ht="17.45" hidden="1" customHeight="1"/>
    <row r="70" ht="17.45" hidden="1" customHeight="1"/>
    <row r="71" ht="17.45" hidden="1" customHeight="1"/>
    <row r="72" ht="17.45" hidden="1" customHeight="1"/>
    <row r="73" ht="17.45" hidden="1" customHeight="1"/>
    <row r="74" ht="17.45" hidden="1" customHeight="1"/>
    <row r="75" ht="17.45" hidden="1" customHeight="1"/>
    <row r="76" ht="17.45" hidden="1" customHeight="1"/>
    <row r="77" ht="17.45" hidden="1" customHeight="1"/>
    <row r="78" ht="17.45" hidden="1" customHeight="1"/>
    <row r="79" ht="17.45" hidden="1" customHeight="1"/>
    <row r="80" ht="17.45" hidden="1" customHeight="1"/>
    <row r="81" ht="17.45" hidden="1" customHeight="1"/>
    <row r="82" ht="17.45" hidden="1" customHeight="1"/>
    <row r="83" ht="17.45" hidden="1" customHeight="1"/>
    <row r="84" ht="17.45" hidden="1" customHeight="1"/>
    <row r="85" ht="17.45" hidden="1" customHeight="1"/>
    <row r="86" ht="17.45" hidden="1" customHeight="1"/>
    <row r="87" ht="17.45" hidden="1" customHeight="1"/>
    <row r="88" ht="17.45" hidden="1" customHeight="1"/>
    <row r="89" ht="17.45" hidden="1" customHeight="1"/>
    <row r="90" ht="17.45" hidden="1" customHeight="1"/>
    <row r="91" ht="17.45" hidden="1" customHeight="1"/>
    <row r="92" ht="17.45" hidden="1" customHeight="1"/>
    <row r="93" ht="17.45" hidden="1" customHeight="1"/>
    <row r="94" ht="17.45" hidden="1" customHeight="1"/>
    <row r="95" ht="17.45" hidden="1" customHeight="1"/>
    <row r="9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spans="5:5" ht="17.45" hidden="1" customHeight="1"/>
    <row r="114" spans="5:5" ht="17.45" hidden="1" customHeight="1"/>
    <row r="115" spans="5:5" ht="17.45" hidden="1" customHeight="1"/>
    <row r="116" spans="5:5" ht="17.45" hidden="1" customHeight="1"/>
    <row r="117" spans="5:5" ht="17.45" hidden="1" customHeight="1"/>
    <row r="118" spans="5:5" ht="17.45" hidden="1" customHeight="1"/>
    <row r="119" spans="5:5" ht="17.45" hidden="1" customHeight="1"/>
    <row r="120" spans="5:5" ht="17.45" hidden="1" customHeight="1"/>
    <row r="121" spans="5:5" ht="17.45" hidden="1" customHeight="1"/>
    <row r="122" spans="5:5" ht="17.45" hidden="1" customHeight="1"/>
    <row r="123" spans="5:5" ht="17.45" hidden="1" customHeight="1">
      <c r="E123" s="32"/>
    </row>
    <row r="124" spans="5:5" ht="21" hidden="1"/>
    <row r="125" spans="5:5" ht="21" hidden="1"/>
    <row r="126" spans="5:5" ht="17.45" hidden="1" customHeight="1"/>
    <row r="127" spans="5:5" ht="17.45" hidden="1" customHeight="1"/>
    <row r="128" spans="5:5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</sheetData>
  <mergeCells count="10">
    <mergeCell ref="A37:B37"/>
    <mergeCell ref="A38:C38"/>
    <mergeCell ref="A50:B50"/>
    <mergeCell ref="A51:B51"/>
    <mergeCell ref="A1:F1"/>
    <mergeCell ref="A2:F2"/>
    <mergeCell ref="A3:E3"/>
    <mergeCell ref="A34:B34"/>
    <mergeCell ref="A35:B35"/>
    <mergeCell ref="A36:B36"/>
  </mergeCells>
  <printOptions horizontalCentered="1"/>
  <pageMargins left="0.118110236220472" right="0.118110236220472" top="0.90551181102362199" bottom="0.35433070866141703" header="0.66929133858267698" footer="3.9370078740157501E-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135"/>
  <sheetViews>
    <sheetView rightToLeft="1" tabSelected="1" view="pageBreakPreview" zoomScale="84" zoomScaleSheetLayoutView="84" workbookViewId="0">
      <selection activeCell="B30" sqref="B30"/>
    </sheetView>
  </sheetViews>
  <sheetFormatPr defaultRowHeight="17.45" customHeight="1"/>
  <cols>
    <col min="1" max="1" width="7.7109375" style="1" customWidth="1"/>
    <col min="2" max="2" width="48.140625" style="1" customWidth="1"/>
    <col min="3" max="3" width="17" style="1" customWidth="1"/>
    <col min="4" max="4" width="10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6.5" customHeight="1">
      <c r="A1" s="98" t="s">
        <v>87</v>
      </c>
      <c r="B1" s="98"/>
      <c r="C1" s="98"/>
      <c r="D1" s="98"/>
      <c r="E1" s="98"/>
      <c r="F1" s="98"/>
    </row>
    <row r="2" spans="1:6" ht="16.5" customHeight="1">
      <c r="A2" s="105" t="s">
        <v>102</v>
      </c>
      <c r="B2" s="105"/>
      <c r="C2" s="105"/>
      <c r="D2" s="105"/>
      <c r="E2" s="105"/>
      <c r="F2" s="105"/>
    </row>
    <row r="3" spans="1:6" ht="16.5" customHeight="1" thickBot="1">
      <c r="A3" s="106"/>
      <c r="B3" s="106"/>
      <c r="C3" s="106"/>
      <c r="D3" s="106"/>
      <c r="E3" s="106"/>
      <c r="F3" s="2" t="s">
        <v>1</v>
      </c>
    </row>
    <row r="4" spans="1:6" ht="16.5" customHeight="1" thickBot="1">
      <c r="A4" s="33" t="s">
        <v>2</v>
      </c>
      <c r="B4" s="34" t="s">
        <v>3</v>
      </c>
      <c r="C4" s="35" t="s">
        <v>6</v>
      </c>
      <c r="D4" s="33" t="s">
        <v>2</v>
      </c>
      <c r="E4" s="36" t="s">
        <v>5</v>
      </c>
      <c r="F4" s="43" t="s">
        <v>82</v>
      </c>
    </row>
    <row r="5" spans="1:6" ht="16.5" customHeight="1">
      <c r="A5" s="37">
        <v>100</v>
      </c>
      <c r="B5" s="7" t="s">
        <v>7</v>
      </c>
      <c r="C5" s="8">
        <f>'[1]دار الثقافة'!C5+[1]الورقية!C5</f>
        <v>1207477</v>
      </c>
      <c r="D5" s="37">
        <v>2100</v>
      </c>
      <c r="E5" s="44" t="s">
        <v>8</v>
      </c>
      <c r="F5" s="45">
        <f>[1]الورقية!F5+'[1]دار الثقافة'!F5</f>
        <v>7539063</v>
      </c>
    </row>
    <row r="6" spans="1:6" ht="16.5" customHeight="1">
      <c r="A6" s="38">
        <v>200</v>
      </c>
      <c r="B6" s="10" t="s">
        <v>9</v>
      </c>
      <c r="C6" s="8">
        <f>'[1]دار الثقافة'!C6+[1]الورقية!C6</f>
        <v>-258690285</v>
      </c>
      <c r="D6" s="38">
        <v>2200</v>
      </c>
      <c r="E6" s="46" t="s">
        <v>10</v>
      </c>
      <c r="F6" s="45">
        <f>[1]الورقية!F6+'[1]دار الثقافة'!F6</f>
        <v>2683095</v>
      </c>
    </row>
    <row r="7" spans="1:6" ht="16.5" customHeight="1">
      <c r="A7" s="38">
        <v>300</v>
      </c>
      <c r="B7" s="10" t="s">
        <v>11</v>
      </c>
      <c r="C7" s="8">
        <f>'[1]دار الثقافة'!C7+[1]الورقية!C7</f>
        <v>0</v>
      </c>
      <c r="D7" s="38">
        <v>2300</v>
      </c>
      <c r="E7" s="46" t="s">
        <v>12</v>
      </c>
      <c r="F7" s="45">
        <f>[1]الورقية!F7+'[1]دار الثقافة'!F7</f>
        <v>8820614</v>
      </c>
    </row>
    <row r="8" spans="1:6" ht="16.5" customHeight="1">
      <c r="A8" s="38">
        <v>400</v>
      </c>
      <c r="B8" s="10" t="s">
        <v>13</v>
      </c>
      <c r="C8" s="8">
        <f>'[1]دار الثقافة'!C8+[1]الورقية!C8</f>
        <v>-257482808</v>
      </c>
      <c r="D8" s="38">
        <v>2310</v>
      </c>
      <c r="E8" s="46" t="s">
        <v>14</v>
      </c>
      <c r="F8" s="45">
        <f>[1]الورقية!F8+'[1]دار الثقافة'!F8</f>
        <v>1324652</v>
      </c>
    </row>
    <row r="9" spans="1:6" ht="16.5" customHeight="1">
      <c r="A9" s="38">
        <v>500</v>
      </c>
      <c r="B9" s="10" t="s">
        <v>15</v>
      </c>
      <c r="C9" s="8">
        <f>'[1]دار الثقافة'!C9+[1]الورقية!C9</f>
        <v>994</v>
      </c>
      <c r="D9" s="38">
        <v>2320</v>
      </c>
      <c r="E9" s="46" t="s">
        <v>16</v>
      </c>
      <c r="F9" s="45">
        <f>[1]الورقية!F9+'[1]دار الثقافة'!F9</f>
        <v>7495962</v>
      </c>
    </row>
    <row r="10" spans="1:6" ht="16.5" customHeight="1">
      <c r="A10" s="38">
        <v>600</v>
      </c>
      <c r="B10" s="10" t="s">
        <v>17</v>
      </c>
      <c r="C10" s="8">
        <f>'[1]دار الثقافة'!C10+[1]الورقية!C10</f>
        <v>189534037</v>
      </c>
      <c r="D10" s="38">
        <v>2400</v>
      </c>
      <c r="E10" s="46" t="s">
        <v>18</v>
      </c>
      <c r="F10" s="45">
        <f>[1]الورقية!F10+'[1]دار الثقافة'!F10</f>
        <v>432946</v>
      </c>
    </row>
    <row r="11" spans="1:6" ht="16.5" customHeight="1">
      <c r="A11" s="38">
        <v>700</v>
      </c>
      <c r="B11" s="10" t="s">
        <v>19</v>
      </c>
      <c r="C11" s="8">
        <f>'[1]دار الثقافة'!C11+[1]الورقية!C11</f>
        <v>-67947777</v>
      </c>
      <c r="D11" s="38">
        <v>2500</v>
      </c>
      <c r="E11" s="46" t="s">
        <v>20</v>
      </c>
      <c r="F11" s="45">
        <f>[1]الورقية!F11+'[1]دار الثقافة'!F11</f>
        <v>3854</v>
      </c>
    </row>
    <row r="12" spans="1:6" ht="16.5" customHeight="1">
      <c r="A12" s="38">
        <v>800</v>
      </c>
      <c r="B12" s="10" t="s">
        <v>21</v>
      </c>
      <c r="C12" s="8">
        <f>F57+F58+F59</f>
        <v>0</v>
      </c>
      <c r="D12" s="38">
        <v>2600</v>
      </c>
      <c r="E12" s="46" t="s">
        <v>22</v>
      </c>
      <c r="F12" s="45">
        <f>[1]الورقية!F12+'[1]دار الثقافة'!F12</f>
        <v>7154</v>
      </c>
    </row>
    <row r="13" spans="1:6" ht="16.5" customHeight="1">
      <c r="A13" s="38">
        <v>900</v>
      </c>
      <c r="B13" s="10" t="s">
        <v>23</v>
      </c>
      <c r="C13" s="8">
        <f>'[1]دار الثقافة'!C13+[1]الورقية!C13</f>
        <v>22633977</v>
      </c>
      <c r="D13" s="38">
        <v>2700</v>
      </c>
      <c r="E13" s="46" t="s">
        <v>24</v>
      </c>
      <c r="F13" s="45">
        <f>[1]الورقية!F13+'[1]دار الثقافة'!F13</f>
        <v>443954</v>
      </c>
    </row>
    <row r="14" spans="1:6" ht="16.5" customHeight="1">
      <c r="A14" s="38">
        <v>1000</v>
      </c>
      <c r="B14" s="10" t="s">
        <v>25</v>
      </c>
      <c r="C14" s="8">
        <f>'[1]دار الثقافة'!C14+[1]الورقية!C14</f>
        <v>9731348</v>
      </c>
      <c r="D14" s="38">
        <v>2800</v>
      </c>
      <c r="E14" s="46" t="s">
        <v>26</v>
      </c>
      <c r="F14" s="45">
        <f>[1]الورقية!F14+'[1]دار الثقافة'!F14</f>
        <v>831019</v>
      </c>
    </row>
    <row r="15" spans="1:6" ht="16.5" customHeight="1">
      <c r="A15" s="38">
        <v>1010</v>
      </c>
      <c r="B15" s="10" t="s">
        <v>27</v>
      </c>
      <c r="C15" s="8">
        <f>'[1]دار الثقافة'!C15+[1]الورقية!C15</f>
        <v>0</v>
      </c>
      <c r="D15" s="38">
        <v>2900</v>
      </c>
      <c r="E15" s="46" t="s">
        <v>28</v>
      </c>
      <c r="F15" s="45">
        <f>[1]الورقية!F15+'[1]دار الثقافة'!F15</f>
        <v>-387065</v>
      </c>
    </row>
    <row r="16" spans="1:6" ht="16.5" customHeight="1">
      <c r="A16" s="38">
        <v>1100</v>
      </c>
      <c r="B16" s="10" t="s">
        <v>29</v>
      </c>
      <c r="C16" s="8">
        <f>'[1]دار الثقافة'!C16+[1]الورقية!C16</f>
        <v>3116207</v>
      </c>
      <c r="D16" s="38">
        <v>3000</v>
      </c>
      <c r="E16" s="46" t="s">
        <v>30</v>
      </c>
      <c r="F16" s="45">
        <f>[1]الورقية!F16+'[1]دار الثقافة'!F16</f>
        <v>0</v>
      </c>
    </row>
    <row r="17" spans="1:6" ht="16.5" customHeight="1">
      <c r="A17" s="38">
        <v>1200</v>
      </c>
      <c r="B17" s="10" t="s">
        <v>31</v>
      </c>
      <c r="C17" s="8">
        <f>'[1]دار الثقافة'!C17+[1]الورقية!C17</f>
        <v>6615141</v>
      </c>
      <c r="D17" s="38">
        <v>3100</v>
      </c>
      <c r="E17" s="46" t="s">
        <v>32</v>
      </c>
      <c r="F17" s="45">
        <f>[1]الورقية!F17+'[1]دار الثقافة'!F17</f>
        <v>2920733</v>
      </c>
    </row>
    <row r="18" spans="1:6" ht="16.5" customHeight="1">
      <c r="A18" s="38">
        <v>1300</v>
      </c>
      <c r="B18" s="10" t="s">
        <v>33</v>
      </c>
      <c r="C18" s="8">
        <f>'[1]دار الثقافة'!C18+[1]الورقية!C18</f>
        <v>8763806</v>
      </c>
      <c r="D18" s="38">
        <v>3200</v>
      </c>
      <c r="E18" s="46" t="s">
        <v>34</v>
      </c>
      <c r="F18" s="45">
        <f>[1]الورقية!F18+'[1]دار الثقافة'!F18</f>
        <v>2533668</v>
      </c>
    </row>
    <row r="19" spans="1:6" ht="16.5" customHeight="1">
      <c r="A19" s="38">
        <v>1310</v>
      </c>
      <c r="B19" s="10" t="s">
        <v>35</v>
      </c>
      <c r="C19" s="8">
        <f>'[1]دار الثقافة'!C19+[1]الورقية!C19</f>
        <v>7171546</v>
      </c>
      <c r="D19" s="38">
        <v>3300</v>
      </c>
      <c r="E19" s="46" t="s">
        <v>36</v>
      </c>
      <c r="F19" s="45">
        <f>[1]الورقية!F19+'[1]دار الثقافة'!F19</f>
        <v>763523</v>
      </c>
    </row>
    <row r="20" spans="1:6" ht="16.5" customHeight="1">
      <c r="A20" s="38">
        <v>1320</v>
      </c>
      <c r="B20" s="10" t="s">
        <v>37</v>
      </c>
      <c r="C20" s="8">
        <f>'[1]دار الثقافة'!C20+[1]الورقية!C20</f>
        <v>18553</v>
      </c>
      <c r="D20" s="38">
        <v>3400</v>
      </c>
      <c r="E20" s="46" t="s">
        <v>38</v>
      </c>
      <c r="F20" s="45">
        <f>[1]الورقية!F20+'[1]دار الثقافة'!F20</f>
        <v>1770145</v>
      </c>
    </row>
    <row r="21" spans="1:6" ht="16.5" customHeight="1">
      <c r="A21" s="38">
        <v>1330</v>
      </c>
      <c r="B21" s="10" t="s">
        <v>39</v>
      </c>
      <c r="C21" s="8">
        <f>'[1]دار الثقافة'!C21+[1]الورقية!C21</f>
        <v>1307359</v>
      </c>
      <c r="D21" s="38">
        <v>3500</v>
      </c>
      <c r="E21" s="46" t="s">
        <v>40</v>
      </c>
      <c r="F21" s="45">
        <f>[1]الورقية!F21+'[1]دار الثقافة'!F21</f>
        <v>133258</v>
      </c>
    </row>
    <row r="22" spans="1:6" ht="16.5" customHeight="1">
      <c r="A22" s="38">
        <v>1340</v>
      </c>
      <c r="B22" s="10" t="s">
        <v>41</v>
      </c>
      <c r="C22" s="8">
        <f>'[1]دار الثقافة'!C22+[1]الورقية!C22</f>
        <v>65020</v>
      </c>
      <c r="D22" s="38">
        <v>3600</v>
      </c>
      <c r="E22" s="46" t="s">
        <v>42</v>
      </c>
      <c r="F22" s="45">
        <f>[1]الورقية!F22+'[1]دار الثقافة'!F22</f>
        <v>1903403</v>
      </c>
    </row>
    <row r="23" spans="1:6" ht="16.5" customHeight="1">
      <c r="A23" s="38">
        <v>1350</v>
      </c>
      <c r="B23" s="10" t="s">
        <v>43</v>
      </c>
      <c r="C23" s="8">
        <f>'[1]دار الثقافة'!C23+[1]الورقية!C23</f>
        <v>183945</v>
      </c>
      <c r="D23" s="38">
        <v>3620</v>
      </c>
      <c r="E23" s="46" t="s">
        <v>44</v>
      </c>
      <c r="F23" s="45">
        <f>[1]الورقية!F23+'[1]دار الثقافة'!F23</f>
        <v>-36994061</v>
      </c>
    </row>
    <row r="24" spans="1:6" ht="16.5" customHeight="1">
      <c r="A24" s="38">
        <v>1360</v>
      </c>
      <c r="B24" s="10" t="s">
        <v>45</v>
      </c>
      <c r="C24" s="8">
        <f>'[1]دار الثقافة'!C24+[1]الورقية!C24</f>
        <v>17383</v>
      </c>
      <c r="D24" s="38">
        <v>3621</v>
      </c>
      <c r="E24" s="46" t="s">
        <v>9</v>
      </c>
      <c r="F24" s="45">
        <f>[1]الورقية!F24+'[1]دار الثقافة'!F24</f>
        <v>-36994061</v>
      </c>
    </row>
    <row r="25" spans="1:6" ht="16.5" customHeight="1">
      <c r="A25" s="38">
        <v>1400</v>
      </c>
      <c r="B25" s="10" t="s">
        <v>46</v>
      </c>
      <c r="C25" s="8">
        <f>'[1]دار الثقافة'!C25+[1]الورقية!C25</f>
        <v>4968153</v>
      </c>
      <c r="D25" s="38">
        <v>3622</v>
      </c>
      <c r="E25" s="46" t="s">
        <v>47</v>
      </c>
      <c r="F25" s="45">
        <f>[1]الورقية!F25+'[1]دار الثقافة'!F25</f>
        <v>0</v>
      </c>
    </row>
    <row r="26" spans="1:6" ht="16.5" customHeight="1">
      <c r="A26" s="38">
        <v>1500</v>
      </c>
      <c r="B26" s="10" t="s">
        <v>48</v>
      </c>
      <c r="C26" s="8">
        <f>'[1]دار الثقافة'!C26+[1]الورقية!C26</f>
        <v>2213749</v>
      </c>
      <c r="D26" s="38">
        <v>3623</v>
      </c>
      <c r="E26" s="46" t="s">
        <v>49</v>
      </c>
      <c r="F26" s="45">
        <f>[1]الورقية!F26+'[1]دار الثقافة'!F26</f>
        <v>0</v>
      </c>
    </row>
    <row r="27" spans="1:6" ht="16.5" customHeight="1">
      <c r="A27" s="38">
        <v>1600</v>
      </c>
      <c r="B27" s="10" t="s">
        <v>50</v>
      </c>
      <c r="C27" s="8">
        <f>'[1]دار الثقافة'!C27+[1]الورقية!C27</f>
        <v>15945708</v>
      </c>
      <c r="D27" s="38">
        <v>3630</v>
      </c>
      <c r="E27" s="46" t="s">
        <v>51</v>
      </c>
      <c r="F27" s="45">
        <f>[1]الورقية!F27+'[1]دار الثقافة'!F27</f>
        <v>38908464</v>
      </c>
    </row>
    <row r="28" spans="1:6" ht="16.5" customHeight="1">
      <c r="A28" s="38">
        <v>1700</v>
      </c>
      <c r="B28" s="10" t="s">
        <v>52</v>
      </c>
      <c r="C28" s="8">
        <f>'[1]دار الثقافة'!C28+[1]الورقية!C28</f>
        <v>-74636046</v>
      </c>
      <c r="D28" s="38">
        <v>3640</v>
      </c>
      <c r="E28" s="46" t="s">
        <v>53</v>
      </c>
      <c r="F28" s="45">
        <f>[1]الورقية!F28+'[1]دار الثقافة'!F28</f>
        <v>0</v>
      </c>
    </row>
    <row r="29" spans="1:6" ht="30.75" customHeight="1">
      <c r="A29" s="38">
        <v>1800</v>
      </c>
      <c r="B29" s="10" t="s">
        <v>54</v>
      </c>
      <c r="C29" s="8">
        <f>'[1]دار الثقافة'!C29+[1]الورقية!C29</f>
        <v>73128</v>
      </c>
      <c r="D29" s="38">
        <v>3650</v>
      </c>
      <c r="E29" s="46" t="s">
        <v>55</v>
      </c>
      <c r="F29" s="45">
        <f>[1]الورقية!F29+'[1]دار الثقافة'!F29</f>
        <v>-11000</v>
      </c>
    </row>
    <row r="30" spans="1:6" ht="16.5" customHeight="1">
      <c r="A30" s="38">
        <v>1900</v>
      </c>
      <c r="B30" s="10" t="s">
        <v>56</v>
      </c>
      <c r="C30" s="8">
        <f>'[1]دار الثقافة'!C30+[1]الورقية!C30</f>
        <v>-67947777</v>
      </c>
      <c r="D30" s="38">
        <v>3700</v>
      </c>
      <c r="E30" s="46" t="s">
        <v>57</v>
      </c>
      <c r="F30" s="45">
        <f>[1]الورقية!F30+'[1]دار الثقافة'!F30</f>
        <v>38908464</v>
      </c>
    </row>
    <row r="31" spans="1:6" ht="25.5" customHeight="1">
      <c r="A31" s="38">
        <v>2000</v>
      </c>
      <c r="B31" s="39" t="s">
        <v>58</v>
      </c>
      <c r="C31" s="8">
        <f>'[1]دار الثقافة'!C31+[1]الورقية!C31</f>
        <v>22633977</v>
      </c>
      <c r="D31" s="38">
        <v>3800</v>
      </c>
      <c r="E31" s="46" t="s">
        <v>59</v>
      </c>
      <c r="F31" s="45">
        <f>[1]الورقية!F31+'[1]دار الثقافة'!F31</f>
        <v>-37138319</v>
      </c>
    </row>
    <row r="32" spans="1:6" ht="17.45" hidden="1" customHeight="1">
      <c r="A32" s="47"/>
      <c r="B32" s="48"/>
      <c r="C32" s="47"/>
      <c r="D32" s="47"/>
      <c r="E32" s="49"/>
      <c r="F32" s="50"/>
    </row>
    <row r="33" spans="1:6" ht="17.45" hidden="1" customHeight="1">
      <c r="A33" s="15"/>
      <c r="B33" s="15"/>
      <c r="C33" s="16">
        <f>C13-C31</f>
        <v>0</v>
      </c>
      <c r="D33" s="15"/>
      <c r="E33" s="17">
        <f>F23+F27+F29</f>
        <v>1903403</v>
      </c>
      <c r="F33" s="51"/>
    </row>
    <row r="34" spans="1:6" ht="17.45" hidden="1" customHeight="1">
      <c r="A34" s="19" t="s">
        <v>60</v>
      </c>
      <c r="B34" s="20"/>
      <c r="C34" s="52">
        <f>F22-E33</f>
        <v>0</v>
      </c>
      <c r="F34" s="51"/>
    </row>
    <row r="35" spans="1:6" ht="17.45" hidden="1" customHeight="1">
      <c r="A35" s="101" t="s">
        <v>88</v>
      </c>
      <c r="B35" s="101"/>
      <c r="C35" s="20"/>
      <c r="F35" s="51"/>
    </row>
    <row r="36" spans="1:6" ht="17.45" hidden="1" customHeight="1">
      <c r="A36" s="101" t="s">
        <v>89</v>
      </c>
      <c r="B36" s="101"/>
      <c r="C36" s="20"/>
      <c r="F36" s="51"/>
    </row>
    <row r="37" spans="1:6" ht="17.45" hidden="1" customHeight="1">
      <c r="A37" s="101" t="s">
        <v>90</v>
      </c>
      <c r="B37" s="101"/>
      <c r="C37" s="20"/>
      <c r="F37" s="51"/>
    </row>
    <row r="38" spans="1:6" ht="17.45" hidden="1" customHeight="1" thickBot="1">
      <c r="A38" s="95" t="s">
        <v>64</v>
      </c>
      <c r="B38" s="95"/>
      <c r="C38" s="95"/>
      <c r="F38" s="51"/>
    </row>
    <row r="39" spans="1:6" ht="17.45" hidden="1" customHeight="1" thickBot="1">
      <c r="A39" s="23" t="s">
        <v>65</v>
      </c>
      <c r="B39" s="24"/>
      <c r="C39" s="25" t="s">
        <v>66</v>
      </c>
      <c r="D39" s="25" t="s">
        <v>67</v>
      </c>
      <c r="F39" s="51"/>
    </row>
    <row r="40" spans="1:6" ht="17.45" hidden="1" customHeight="1" thickBot="1">
      <c r="A40" s="26" t="s">
        <v>68</v>
      </c>
      <c r="B40" s="27"/>
      <c r="C40" s="28">
        <f>H15</f>
        <v>0</v>
      </c>
      <c r="D40" s="28"/>
      <c r="F40" s="51"/>
    </row>
    <row r="41" spans="1:6" ht="17.45" hidden="1" customHeight="1" thickBot="1">
      <c r="A41" s="26" t="s">
        <v>69</v>
      </c>
      <c r="B41" s="27"/>
      <c r="C41" s="28">
        <f>F13/C14</f>
        <v>4.5621017766500592E-2</v>
      </c>
      <c r="D41" s="28"/>
      <c r="F41" s="51"/>
    </row>
    <row r="42" spans="1:6" ht="17.45" hidden="1" customHeight="1" thickBot="1">
      <c r="A42" s="26" t="s">
        <v>70</v>
      </c>
      <c r="B42" s="27"/>
      <c r="C42" s="28" t="e">
        <f>C27/C12</f>
        <v>#DIV/0!</v>
      </c>
      <c r="D42" s="28"/>
      <c r="F42" s="51"/>
    </row>
    <row r="43" spans="1:6" ht="17.45" hidden="1" customHeight="1" thickBot="1">
      <c r="A43" s="26" t="s">
        <v>71</v>
      </c>
      <c r="B43" s="27"/>
      <c r="C43" s="28" t="e">
        <f>C26/C12</f>
        <v>#DIV/0!</v>
      </c>
      <c r="D43" s="28"/>
      <c r="F43" s="51"/>
    </row>
    <row r="44" spans="1:6" ht="17.45" hidden="1" customHeight="1" thickBot="1">
      <c r="A44" s="26" t="s">
        <v>72</v>
      </c>
      <c r="B44" s="27"/>
      <c r="C44" s="28"/>
      <c r="D44" s="28">
        <f>F23/C30*100</f>
        <v>54.444843721671724</v>
      </c>
      <c r="F44" s="51"/>
    </row>
    <row r="45" spans="1:6" ht="17.45" hidden="1" customHeight="1" thickBot="1">
      <c r="A45" s="26" t="s">
        <v>73</v>
      </c>
      <c r="B45" s="27"/>
      <c r="C45" s="28"/>
      <c r="D45" s="28">
        <f>C10/C31*100</f>
        <v>837.38724749963285</v>
      </c>
      <c r="F45" s="51"/>
    </row>
    <row r="46" spans="1:6" ht="17.45" hidden="1" customHeight="1" thickBot="1">
      <c r="A46" s="26" t="s">
        <v>74</v>
      </c>
      <c r="B46" s="27"/>
      <c r="C46" s="28">
        <f>C30/F20</f>
        <v>-38.385430007146304</v>
      </c>
      <c r="D46" s="28"/>
      <c r="F46" s="51"/>
    </row>
    <row r="47" spans="1:6" ht="17.45" hidden="1" customHeight="1" thickBot="1">
      <c r="A47" s="26" t="s">
        <v>75</v>
      </c>
      <c r="B47" s="27"/>
      <c r="C47" s="28">
        <f>F23/F18</f>
        <v>-14.600989948170005</v>
      </c>
      <c r="D47" s="28"/>
      <c r="F47" s="51"/>
    </row>
    <row r="48" spans="1:6" ht="17.45" hidden="1" customHeight="1" thickBot="1">
      <c r="A48" s="26" t="s">
        <v>76</v>
      </c>
      <c r="B48" s="27"/>
      <c r="C48" s="28"/>
      <c r="D48" s="28">
        <f>C8/C31*100</f>
        <v>-1137.5941930134506</v>
      </c>
      <c r="F48" s="51"/>
    </row>
    <row r="49" spans="1:6" ht="17.45" hidden="1" customHeight="1" thickBot="1">
      <c r="A49" s="26" t="s">
        <v>77</v>
      </c>
      <c r="B49" s="27"/>
      <c r="C49" s="28">
        <f>F23/C5</f>
        <v>-30.637487090851419</v>
      </c>
      <c r="D49" s="28"/>
      <c r="F49" s="51"/>
    </row>
    <row r="50" spans="1:6" ht="17.45" hidden="1" customHeight="1" thickBot="1">
      <c r="A50" s="96" t="s">
        <v>78</v>
      </c>
      <c r="B50" s="96"/>
      <c r="C50" s="30">
        <f>F13/C53</f>
        <v>0.90271799136635644</v>
      </c>
      <c r="D50" s="30"/>
      <c r="F50" s="51"/>
    </row>
    <row r="51" spans="1:6" ht="17.45" hidden="1" customHeight="1" thickBot="1">
      <c r="A51" s="97" t="s">
        <v>79</v>
      </c>
      <c r="B51" s="97"/>
      <c r="C51" s="30">
        <f>F10/C18</f>
        <v>4.9401595608118208E-2</v>
      </c>
      <c r="D51" s="30"/>
      <c r="F51" s="51"/>
    </row>
    <row r="52" spans="1:6" ht="17.45" hidden="1" customHeight="1">
      <c r="F52" s="51"/>
    </row>
    <row r="53" spans="1:6" ht="17.45" hidden="1" customHeight="1">
      <c r="A53" s="1" t="s">
        <v>80</v>
      </c>
      <c r="C53" s="1">
        <f>'[1]دار الثقافة'!C103+[1]الورقية!C103</f>
        <v>491797</v>
      </c>
      <c r="F53" s="51"/>
    </row>
    <row r="54" spans="1:6" ht="17.45" hidden="1" customHeight="1">
      <c r="F54" s="51"/>
    </row>
    <row r="55" spans="1:6" ht="17.45" hidden="1" customHeight="1">
      <c r="F55" s="51"/>
    </row>
    <row r="56" spans="1:6" ht="17.45" hidden="1" customHeight="1">
      <c r="C56" s="1">
        <v>0</v>
      </c>
      <c r="F56" s="51"/>
    </row>
    <row r="57" spans="1:6" ht="17.45" hidden="1" customHeight="1">
      <c r="F57" s="51"/>
    </row>
    <row r="58" spans="1:6" ht="17.45" hidden="1" customHeight="1">
      <c r="F58" s="51"/>
    </row>
    <row r="59" spans="1:6" ht="17.45" hidden="1" customHeight="1">
      <c r="F59" s="51"/>
    </row>
    <row r="60" spans="1:6" ht="17.45" hidden="1" customHeight="1">
      <c r="F60" s="51"/>
    </row>
    <row r="61" spans="1:6" ht="17.45" hidden="1" customHeight="1">
      <c r="F61" s="51"/>
    </row>
    <row r="62" spans="1:6" ht="17.45" hidden="1" customHeight="1">
      <c r="F62" s="51"/>
    </row>
    <row r="63" spans="1:6" ht="17.45" hidden="1" customHeight="1">
      <c r="F63" s="51"/>
    </row>
    <row r="64" spans="1:6" ht="17.45" hidden="1" customHeight="1">
      <c r="F64" s="51"/>
    </row>
    <row r="65" spans="6:6" ht="17.45" hidden="1" customHeight="1">
      <c r="F65" s="51"/>
    </row>
    <row r="66" spans="6:6" ht="17.45" hidden="1" customHeight="1">
      <c r="F66" s="51"/>
    </row>
    <row r="67" spans="6:6" ht="17.45" hidden="1" customHeight="1">
      <c r="F67" s="51"/>
    </row>
    <row r="68" spans="6:6" ht="17.45" hidden="1" customHeight="1">
      <c r="F68" s="51"/>
    </row>
    <row r="69" spans="6:6" ht="17.45" hidden="1" customHeight="1">
      <c r="F69" s="51"/>
    </row>
    <row r="70" spans="6:6" ht="17.45" hidden="1" customHeight="1">
      <c r="F70" s="51"/>
    </row>
    <row r="71" spans="6:6" ht="17.45" hidden="1" customHeight="1">
      <c r="F71" s="51"/>
    </row>
    <row r="72" spans="6:6" ht="17.45" hidden="1" customHeight="1">
      <c r="F72" s="51"/>
    </row>
    <row r="73" spans="6:6" ht="17.45" hidden="1" customHeight="1">
      <c r="F73" s="51"/>
    </row>
    <row r="74" spans="6:6" ht="17.45" hidden="1" customHeight="1">
      <c r="F74" s="51"/>
    </row>
    <row r="75" spans="6:6" ht="17.45" hidden="1" customHeight="1">
      <c r="F75" s="51"/>
    </row>
    <row r="76" spans="6:6" ht="17.45" hidden="1" customHeight="1">
      <c r="F76" s="51"/>
    </row>
    <row r="77" spans="6:6" ht="17.45" hidden="1" customHeight="1">
      <c r="F77" s="51"/>
    </row>
    <row r="78" spans="6:6" ht="17.45" hidden="1" customHeight="1">
      <c r="F78" s="51"/>
    </row>
    <row r="79" spans="6:6" ht="17.45" hidden="1" customHeight="1">
      <c r="F79" s="51"/>
    </row>
    <row r="80" spans="6:6" ht="17.45" hidden="1" customHeight="1">
      <c r="F80" s="51"/>
    </row>
    <row r="81" spans="6:6" ht="17.45" hidden="1" customHeight="1">
      <c r="F81" s="51"/>
    </row>
    <row r="82" spans="6:6" ht="17.45" hidden="1" customHeight="1">
      <c r="F82" s="51"/>
    </row>
    <row r="83" spans="6:6" ht="17.45" hidden="1" customHeight="1">
      <c r="F83" s="51"/>
    </row>
    <row r="84" spans="6:6" ht="17.45" hidden="1" customHeight="1">
      <c r="F84" s="51"/>
    </row>
    <row r="85" spans="6:6" ht="17.45" hidden="1" customHeight="1">
      <c r="F85" s="51"/>
    </row>
    <row r="86" spans="6:6" ht="17.45" hidden="1" customHeight="1">
      <c r="F86" s="51"/>
    </row>
    <row r="87" spans="6:6" ht="17.45" hidden="1" customHeight="1">
      <c r="F87" s="51"/>
    </row>
    <row r="88" spans="6:6" ht="17.45" hidden="1" customHeight="1">
      <c r="F88" s="51"/>
    </row>
    <row r="89" spans="6:6" ht="17.45" hidden="1" customHeight="1">
      <c r="F89" s="51"/>
    </row>
    <row r="90" spans="6:6" ht="17.45" hidden="1" customHeight="1">
      <c r="F90" s="51"/>
    </row>
    <row r="91" spans="6:6" ht="17.45" hidden="1" customHeight="1">
      <c r="F91" s="51"/>
    </row>
    <row r="92" spans="6:6" ht="17.45" hidden="1" customHeight="1">
      <c r="F92" s="51"/>
    </row>
    <row r="93" spans="6:6" ht="17.45" hidden="1" customHeight="1">
      <c r="F93" s="51"/>
    </row>
    <row r="94" spans="6:6" ht="17.45" hidden="1" customHeight="1">
      <c r="F94" s="51"/>
    </row>
    <row r="95" spans="6:6" ht="17.45" hidden="1" customHeight="1">
      <c r="F95" s="51"/>
    </row>
    <row r="96" spans="6:6" ht="17.45" hidden="1" customHeight="1">
      <c r="F96" s="51"/>
    </row>
    <row r="97" spans="6:6" ht="17.45" hidden="1" customHeight="1">
      <c r="F97" s="51"/>
    </row>
    <row r="98" spans="6:6" ht="17.45" hidden="1" customHeight="1">
      <c r="F98" s="51"/>
    </row>
    <row r="99" spans="6:6" ht="17.45" hidden="1" customHeight="1">
      <c r="F99" s="51"/>
    </row>
    <row r="100" spans="6:6" ht="17.45" hidden="1" customHeight="1">
      <c r="F100" s="51"/>
    </row>
    <row r="101" spans="6:6" ht="17.45" hidden="1" customHeight="1">
      <c r="F101" s="51"/>
    </row>
    <row r="102" spans="6:6" ht="17.45" hidden="1" customHeight="1">
      <c r="F102" s="51"/>
    </row>
    <row r="103" spans="6:6" ht="17.45" hidden="1" customHeight="1">
      <c r="F103" s="51"/>
    </row>
    <row r="104" spans="6:6" ht="17.45" hidden="1" customHeight="1">
      <c r="F104" s="51"/>
    </row>
    <row r="105" spans="6:6" ht="17.45" hidden="1" customHeight="1">
      <c r="F105" s="51"/>
    </row>
    <row r="106" spans="6:6" ht="17.45" hidden="1" customHeight="1">
      <c r="F106" s="51"/>
    </row>
    <row r="107" spans="6:6" ht="17.45" hidden="1" customHeight="1">
      <c r="F107" s="51"/>
    </row>
    <row r="108" spans="6:6" ht="17.45" hidden="1" customHeight="1">
      <c r="F108" s="51"/>
    </row>
    <row r="109" spans="6:6" ht="17.45" hidden="1" customHeight="1">
      <c r="F109" s="51"/>
    </row>
    <row r="110" spans="6:6" ht="17.45" hidden="1" customHeight="1">
      <c r="F110" s="51"/>
    </row>
    <row r="111" spans="6:6" ht="17.45" hidden="1" customHeight="1">
      <c r="F111" s="51"/>
    </row>
    <row r="112" spans="6:6" ht="17.45" hidden="1" customHeight="1">
      <c r="F112" s="51"/>
    </row>
    <row r="113" spans="5:6" ht="17.45" hidden="1" customHeight="1">
      <c r="F113" s="51"/>
    </row>
    <row r="114" spans="5:6" ht="17.45" hidden="1" customHeight="1">
      <c r="F114" s="51"/>
    </row>
    <row r="115" spans="5:6" ht="17.45" hidden="1" customHeight="1">
      <c r="F115" s="51"/>
    </row>
    <row r="116" spans="5:6" ht="17.45" hidden="1" customHeight="1">
      <c r="F116" s="51"/>
    </row>
    <row r="117" spans="5:6" ht="17.45" hidden="1" customHeight="1">
      <c r="F117" s="51"/>
    </row>
    <row r="118" spans="5:6" ht="17.45" hidden="1" customHeight="1">
      <c r="F118" s="51"/>
    </row>
    <row r="119" spans="5:6" ht="17.45" hidden="1" customHeight="1">
      <c r="F119" s="51"/>
    </row>
    <row r="120" spans="5:6" ht="17.45" hidden="1" customHeight="1">
      <c r="F120" s="51"/>
    </row>
    <row r="121" spans="5:6" ht="17.45" hidden="1" customHeight="1">
      <c r="F121" s="53"/>
    </row>
    <row r="122" spans="5:6" ht="17.45" hidden="1" customHeight="1"/>
    <row r="123" spans="5:6" ht="17.45" hidden="1" customHeight="1">
      <c r="E123" s="32"/>
    </row>
    <row r="124" spans="5:6" ht="21" hidden="1"/>
    <row r="125" spans="5:6" ht="21" hidden="1"/>
    <row r="126" spans="5:6" ht="17.45" hidden="1" customHeight="1"/>
    <row r="127" spans="5:6" ht="17.45" hidden="1" customHeight="1"/>
    <row r="128" spans="5:6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</sheetData>
  <mergeCells count="9">
    <mergeCell ref="A38:C38"/>
    <mergeCell ref="A50:B50"/>
    <mergeCell ref="A51:B51"/>
    <mergeCell ref="A1:F1"/>
    <mergeCell ref="A2:F2"/>
    <mergeCell ref="A3:E3"/>
    <mergeCell ref="A35:B35"/>
    <mergeCell ref="A36:B36"/>
    <mergeCell ref="A37:B37"/>
  </mergeCells>
  <printOptions horizontalCentered="1"/>
  <pageMargins left="0.11811023622047245" right="0.11811023622047245" top="0.59055118110236227" bottom="0.35433070866141736" header="0.27559055118110237" footer="3.937007874015748E-2"/>
  <pageSetup paperSize="9" scale="97" orientation="landscape" r:id="rId1"/>
  <headerFooter alignWithMargins="0">
    <oddFooter>&amp;C43</oddFooter>
  </headerFooter>
  <rowBreaks count="1" manualBreakCount="1">
    <brk id="3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135"/>
  <sheetViews>
    <sheetView rightToLeft="1" tabSelected="1" view="pageBreakPreview" zoomScale="84" zoomScaleSheetLayoutView="84" workbookViewId="0">
      <selection activeCell="B30" sqref="B30"/>
    </sheetView>
  </sheetViews>
  <sheetFormatPr defaultRowHeight="17.45" customHeight="1"/>
  <cols>
    <col min="1" max="1" width="7.7109375" style="1" customWidth="1"/>
    <col min="2" max="2" width="48.140625" style="1" customWidth="1"/>
    <col min="3" max="3" width="14.42578125" style="1" customWidth="1"/>
    <col min="4" max="4" width="9" style="1" customWidth="1"/>
    <col min="5" max="5" width="48.140625" style="1" customWidth="1"/>
    <col min="6" max="6" width="15" style="68" customWidth="1"/>
    <col min="7" max="16384" width="9.140625" style="1"/>
  </cols>
  <sheetData>
    <row r="1" spans="1:6" ht="16.5" customHeight="1">
      <c r="A1" s="98" t="s">
        <v>91</v>
      </c>
      <c r="B1" s="98"/>
      <c r="C1" s="98"/>
      <c r="D1" s="98"/>
      <c r="E1" s="98"/>
      <c r="F1" s="98"/>
    </row>
    <row r="2" spans="1:6" ht="16.5" customHeight="1">
      <c r="A2" s="99" t="s">
        <v>103</v>
      </c>
      <c r="B2" s="99"/>
      <c r="C2" s="99"/>
      <c r="D2" s="99"/>
      <c r="E2" s="99"/>
      <c r="F2" s="99"/>
    </row>
    <row r="3" spans="1:6" ht="16.5" customHeight="1" thickBot="1">
      <c r="A3" s="107"/>
      <c r="B3" s="107"/>
      <c r="C3" s="107"/>
      <c r="D3" s="107"/>
      <c r="E3" s="107"/>
      <c r="F3" s="54" t="s">
        <v>1</v>
      </c>
    </row>
    <row r="4" spans="1:6" ht="16.5" customHeight="1" thickBot="1">
      <c r="A4" s="55" t="s">
        <v>2</v>
      </c>
      <c r="B4" s="56" t="s">
        <v>3</v>
      </c>
      <c r="C4" s="57" t="s">
        <v>6</v>
      </c>
      <c r="D4" s="55" t="s">
        <v>2</v>
      </c>
      <c r="E4" s="58" t="s">
        <v>5</v>
      </c>
      <c r="F4" s="57" t="s">
        <v>82</v>
      </c>
    </row>
    <row r="5" spans="1:6" ht="16.5" customHeight="1">
      <c r="A5" s="59">
        <v>100</v>
      </c>
      <c r="B5" s="60" t="s">
        <v>7</v>
      </c>
      <c r="C5" s="61">
        <f>'[1]شركة تعبية الغاز'!C5+'[1]غاز الشمال'!C5+'[1]مصافي الجنوب'!C5+'[1]مصافي الوسط'!C5+[1]الفرات!C5+[1]مطاطية!C5+'[1]اطارات النجف'!C5+[1]الصواري!C5+'[1]أدوية '!C5+[1]البتروكيمياوية!C5</f>
        <v>23699504</v>
      </c>
      <c r="D5" s="59">
        <v>2100</v>
      </c>
      <c r="E5" s="62" t="s">
        <v>8</v>
      </c>
      <c r="F5" s="61">
        <f>'[1]شركة تعبية الغاز'!F5+'[1]غاز الشمال'!F5+'[1]مصافي الجنوب'!F5+'[1]مصافي الوسط'!F5+[1]الفرات!F5+[1]مطاطية!F5+'[1]اطارات النجف'!F5+[1]الصواري!F5+'[1]أدوية '!F5+[1]البتروكيمياوية!F5</f>
        <v>720140585</v>
      </c>
    </row>
    <row r="6" spans="1:6" ht="16.5" customHeight="1">
      <c r="A6" s="63">
        <v>200</v>
      </c>
      <c r="B6" s="64" t="s">
        <v>9</v>
      </c>
      <c r="C6" s="61">
        <f>'[1]شركة تعبية الغاز'!C6+'[1]غاز الشمال'!C6+'[1]مصافي الجنوب'!C6+'[1]مصافي الوسط'!C6+[1]الفرات!C6+[1]مطاطية!C6+'[1]اطارات النجف'!C6+[1]الصواري!C6+'[1]أدوية '!C6+[1]البتروكيمياوية!C6</f>
        <v>1307972511</v>
      </c>
      <c r="D6" s="63">
        <v>2200</v>
      </c>
      <c r="E6" s="65" t="s">
        <v>10</v>
      </c>
      <c r="F6" s="61">
        <f>'[1]شركة تعبية الغاز'!F6+'[1]غاز الشمال'!F6+'[1]مصافي الجنوب'!F6+'[1]مصافي الوسط'!F6+[1]الفرات!F6+[1]مطاطية!F6+'[1]اطارات النجف'!F6+[1]الصواري!F6+'[1]أدوية '!F6+[1]البتروكيمياوية!F6</f>
        <v>1780882334</v>
      </c>
    </row>
    <row r="7" spans="1:6" ht="16.5" customHeight="1">
      <c r="A7" s="63">
        <v>300</v>
      </c>
      <c r="B7" s="64" t="s">
        <v>11</v>
      </c>
      <c r="C7" s="61">
        <f>'[1]شركة تعبية الغاز'!C7+'[1]غاز الشمال'!C7+'[1]مصافي الجنوب'!C7+'[1]مصافي الوسط'!C7+[1]الفرات!C7+[1]مطاطية!C7+'[1]اطارات النجف'!C7+[1]الصواري!C7+'[1]أدوية '!C7+[1]البتروكيمياوية!C7</f>
        <v>0</v>
      </c>
      <c r="D7" s="63">
        <v>2300</v>
      </c>
      <c r="E7" s="65" t="s">
        <v>12</v>
      </c>
      <c r="F7" s="61">
        <f>'[1]شركة تعبية الغاز'!F7+'[1]غاز الشمال'!F7+'[1]مصافي الجنوب'!F7+'[1]مصافي الوسط'!F7+[1]الفرات!F7+[1]مطاطية!F7+'[1]اطارات النجف'!F7+[1]الصواري!F7+'[1]أدوية '!F7+[1]البتروكيمياوية!F7</f>
        <v>688999423</v>
      </c>
    </row>
    <row r="8" spans="1:6" ht="16.5" customHeight="1">
      <c r="A8" s="63">
        <v>400</v>
      </c>
      <c r="B8" s="64" t="s">
        <v>13</v>
      </c>
      <c r="C8" s="61">
        <f>'[1]شركة تعبية الغاز'!C8+'[1]غاز الشمال'!C8+'[1]مصافي الجنوب'!C8+'[1]مصافي الوسط'!C8+[1]الفرات!C8+[1]مطاطية!C8+'[1]اطارات النجف'!C8+[1]الصواري!C8+'[1]أدوية '!C8+[1]البتروكيمياوية!C8</f>
        <v>1331672015</v>
      </c>
      <c r="D8" s="63">
        <v>2310</v>
      </c>
      <c r="E8" s="65" t="s">
        <v>14</v>
      </c>
      <c r="F8" s="61">
        <f>'[1]شركة تعبية الغاز'!F8+'[1]غاز الشمال'!F8+'[1]مصافي الجنوب'!F8+'[1]مصافي الوسط'!F8+[1]الفرات!F8+[1]مطاطية!F8+'[1]اطارات النجف'!F8+[1]الصواري!F8+'[1]أدوية '!F8+[1]البتروكيمياوية!F8</f>
        <v>76762113</v>
      </c>
    </row>
    <row r="9" spans="1:6" ht="16.5" customHeight="1">
      <c r="A9" s="63">
        <v>500</v>
      </c>
      <c r="B9" s="64" t="s">
        <v>15</v>
      </c>
      <c r="C9" s="61">
        <f>'[1]شركة تعبية الغاز'!C9+'[1]غاز الشمال'!C9+'[1]مصافي الجنوب'!C9+'[1]مصافي الوسط'!C9+[1]الفرات!C9+[1]مطاطية!C9+'[1]اطارات النجف'!C9+[1]الصواري!C9+'[1]أدوية '!C9+[1]البتروكيمياوية!C9</f>
        <v>1748936</v>
      </c>
      <c r="D9" s="63">
        <v>2320</v>
      </c>
      <c r="E9" s="65" t="s">
        <v>16</v>
      </c>
      <c r="F9" s="61">
        <f>'[1]شركة تعبية الغاز'!F9+'[1]غاز الشمال'!F9+'[1]مصافي الجنوب'!F9+'[1]مصافي الوسط'!F9+[1]الفرات!F9+[1]مطاطية!F9+'[1]اطارات النجف'!F9+[1]الصواري!F9+'[1]أدوية '!F9+[1]البتروكيمياوية!F9</f>
        <v>612237310</v>
      </c>
    </row>
    <row r="10" spans="1:6" ht="16.5" customHeight="1">
      <c r="A10" s="63">
        <v>600</v>
      </c>
      <c r="B10" s="64" t="s">
        <v>17</v>
      </c>
      <c r="C10" s="61">
        <f>'[1]شركة تعبية الغاز'!C10+'[1]غاز الشمال'!C10+'[1]مصافي الجنوب'!C10+'[1]مصافي الوسط'!C10+[1]الفرات!C10+[1]مطاطية!C10+'[1]اطارات النجف'!C10+[1]الصواري!C10+'[1]أدوية '!C10+[1]البتروكيمياوية!C10</f>
        <v>562073906</v>
      </c>
      <c r="D10" s="63">
        <v>2400</v>
      </c>
      <c r="E10" s="65" t="s">
        <v>18</v>
      </c>
      <c r="F10" s="61">
        <f>'[1]شركة تعبية الغاز'!F10+'[1]غاز الشمال'!F10+'[1]مصافي الجنوب'!F10+'[1]مصافي الوسط'!F10+[1]الفرات!F10+[1]مطاطية!F10+'[1]اطارات النجف'!F10+[1]الصواري!F10+'[1]أدوية '!F10+[1]البتروكيمياوية!F10</f>
        <v>2542176816</v>
      </c>
    </row>
    <row r="11" spans="1:6" ht="16.5" customHeight="1">
      <c r="A11" s="63">
        <v>700</v>
      </c>
      <c r="B11" s="64" t="s">
        <v>19</v>
      </c>
      <c r="C11" s="61">
        <f>'[1]شركة تعبية الغاز'!C11+'[1]غاز الشمال'!C11+'[1]مصافي الجنوب'!C11+'[1]مصافي الوسط'!C11+[1]الفرات!C11+[1]مطاطية!C11+'[1]اطارات النجف'!C11+[1]الصواري!C11+'[1]أدوية '!C11+[1]البتروكيمياوية!C11</f>
        <v>1895494857</v>
      </c>
      <c r="D11" s="63">
        <v>2500</v>
      </c>
      <c r="E11" s="65" t="s">
        <v>20</v>
      </c>
      <c r="F11" s="61">
        <f>'[1]شركة تعبية الغاز'!F11+'[1]غاز الشمال'!F11+'[1]مصافي الجنوب'!F11+'[1]مصافي الوسط'!F11+[1]الفرات!F11+[1]مطاطية!F11+'[1]اطارات النجف'!F11+[1]الصواري!F11+'[1]أدوية '!F11+[1]البتروكيمياوية!F11</f>
        <v>-158494147</v>
      </c>
    </row>
    <row r="12" spans="1:6" ht="16.5" customHeight="1">
      <c r="A12" s="63">
        <v>800</v>
      </c>
      <c r="B12" s="64" t="s">
        <v>21</v>
      </c>
      <c r="C12" s="61">
        <f>'[1]شركة تعبية الغاز'!C12+'[1]غاز الشمال'!C12+'[1]مصافي الجنوب'!C12+'[1]مصافي الوسط'!C12+[1]الفرات!C12+[1]مطاطية!C12+'[1]اطارات النجف'!C12+[1]الصواري!C12+'[1]أدوية '!C12+[1]البتروكيمياوية!C12</f>
        <v>1775110964</v>
      </c>
      <c r="D12" s="63">
        <v>2600</v>
      </c>
      <c r="E12" s="65" t="s">
        <v>22</v>
      </c>
      <c r="F12" s="61">
        <f>'[1]شركة تعبية الغاز'!F12+'[1]غاز الشمال'!F12+'[1]مصافي الجنوب'!F12+'[1]مصافي الوسط'!F12+[1]الفرات!F12+[1]مطاطية!F12+'[1]اطارات النجف'!F12+[1]الصواري!F12+'[1]أدوية '!F12+[1]البتروكيمياوية!F12</f>
        <v>22664258</v>
      </c>
    </row>
    <row r="13" spans="1:6" ht="16.5" customHeight="1">
      <c r="A13" s="63">
        <v>900</v>
      </c>
      <c r="B13" s="64" t="s">
        <v>23</v>
      </c>
      <c r="C13" s="61">
        <f>'[1]شركة تعبية الغاز'!C13+'[1]غاز الشمال'!C13+'[1]مصافي الجنوب'!C13+'[1]مصافي الوسط'!C13+[1]الفرات!C13+[1]مطاطية!C13+'[1]اطارات النجف'!C13+[1]الصواري!C13+'[1]أدوية '!C13+[1]البتروكيمياوية!C13</f>
        <v>3670605821</v>
      </c>
      <c r="D13" s="63">
        <v>2700</v>
      </c>
      <c r="E13" s="65" t="s">
        <v>24</v>
      </c>
      <c r="F13" s="61">
        <f>'[1]شركة تعبية الغاز'!F13+'[1]غاز الشمال'!F13+'[1]مصافي الجنوب'!F13+'[1]مصافي الوسط'!F13+[1]الفرات!F13+[1]مطاطية!F13+'[1]اطارات النجف'!F13+[1]الصواري!F13+'[1]أدوية '!F13+[1]البتروكيمياوية!F13</f>
        <v>2406346927</v>
      </c>
    </row>
    <row r="14" spans="1:6" ht="16.5" customHeight="1">
      <c r="A14" s="63">
        <v>1000</v>
      </c>
      <c r="B14" s="64" t="s">
        <v>25</v>
      </c>
      <c r="C14" s="61">
        <f>'[1]شركة تعبية الغاز'!C14+'[1]غاز الشمال'!C14+'[1]مصافي الجنوب'!C14+'[1]مصافي الوسط'!C14+[1]الفرات!C14+[1]مطاطية!C14+'[1]اطارات النجف'!C14+[1]الصواري!C14+'[1]أدوية '!C14+[1]البتروكيمياوية!C14</f>
        <v>1225094661</v>
      </c>
      <c r="D14" s="63">
        <v>2800</v>
      </c>
      <c r="E14" s="65" t="s">
        <v>26</v>
      </c>
      <c r="F14" s="61">
        <f>'[1]شركة تعبية الغاز'!F14+'[1]غاز الشمال'!F14+'[1]مصافي الجنوب'!F14+'[1]مصافي الوسط'!F14+[1]الفرات!F14+[1]مطاطية!F14+'[1]اطارات النجف'!F14+[1]الصواري!F14+'[1]أدوية '!F14+[1]البتروكيمياوية!F14</f>
        <v>1438538659</v>
      </c>
    </row>
    <row r="15" spans="1:6" ht="16.5" customHeight="1">
      <c r="A15" s="63">
        <v>1010</v>
      </c>
      <c r="B15" s="64" t="s">
        <v>27</v>
      </c>
      <c r="C15" s="61">
        <f>'[1]شركة تعبية الغاز'!C15+'[1]غاز الشمال'!C15+'[1]مصافي الجنوب'!C15+'[1]مصافي الوسط'!C15+[1]الفرات!C15+[1]مطاطية!C15+'[1]اطارات النجف'!C15+[1]الصواري!C15+'[1]أدوية '!C15+[1]البتروكيمياوية!C15</f>
        <v>135725430</v>
      </c>
      <c r="D15" s="63">
        <v>2900</v>
      </c>
      <c r="E15" s="65" t="s">
        <v>28</v>
      </c>
      <c r="F15" s="61">
        <f>'[1]شركة تعبية الغاز'!F15+'[1]غاز الشمال'!F15+'[1]مصافي الجنوب'!F15+'[1]مصافي الوسط'!F15+[1]الفرات!F15+[1]مطاطية!F15+'[1]اطارات النجف'!F15+[1]الصواري!F15+'[1]أدوية '!F15+[1]البتروكيمياوية!F15</f>
        <v>967808268</v>
      </c>
    </row>
    <row r="16" spans="1:6" ht="16.5" customHeight="1">
      <c r="A16" s="63">
        <v>1100</v>
      </c>
      <c r="B16" s="64" t="s">
        <v>29</v>
      </c>
      <c r="C16" s="61">
        <f>'[1]شركة تعبية الغاز'!C16+'[1]غاز الشمال'!C16+'[1]مصافي الجنوب'!C16+'[1]مصافي الوسط'!C16+[1]الفرات!C16+[1]مطاطية!C16+'[1]اطارات النجف'!C16+[1]الصواري!C16+'[1]أدوية '!C16+[1]البتروكيمياوية!C16</f>
        <v>455840112</v>
      </c>
      <c r="D16" s="63">
        <v>3000</v>
      </c>
      <c r="E16" s="65" t="s">
        <v>30</v>
      </c>
      <c r="F16" s="61">
        <f>'[1]شركة تعبية الغاز'!F16+'[1]غاز الشمال'!F16+'[1]مصافي الجنوب'!F16+'[1]مصافي الوسط'!F16+[1]الفرات!F16+[1]مطاطية!F16+'[1]اطارات النجف'!F16+[1]الصواري!F16+'[1]أدوية '!F16+[1]البتروكيمياوية!F16</f>
        <v>321621</v>
      </c>
    </row>
    <row r="17" spans="1:6" ht="16.5" customHeight="1">
      <c r="A17" s="63">
        <v>1200</v>
      </c>
      <c r="B17" s="64" t="s">
        <v>31</v>
      </c>
      <c r="C17" s="61">
        <f>'[1]شركة تعبية الغاز'!C17+'[1]غاز الشمال'!C17+'[1]مصافي الجنوب'!C17+'[1]مصافي الوسط'!C17+[1]الفرات!C17+[1]مطاطية!C17+'[1]اطارات النجف'!C17+[1]الصواري!C17+'[1]أدوية '!C17+[1]البتروكيمياوية!C17</f>
        <v>904979979</v>
      </c>
      <c r="D17" s="63">
        <v>3100</v>
      </c>
      <c r="E17" s="65" t="s">
        <v>32</v>
      </c>
      <c r="F17" s="61">
        <f>'[1]شركة تعبية الغاز'!F17+'[1]غاز الشمال'!F17+'[1]مصافي الجنوب'!F17+'[1]مصافي الوسط'!F17+[1]الفرات!F17+[1]مطاطية!F17+'[1]اطارات النجف'!F17+[1]الصواري!F17+'[1]أدوية '!F17+[1]البتروكيمياوية!F17</f>
        <v>162580</v>
      </c>
    </row>
    <row r="18" spans="1:6" ht="16.5" customHeight="1">
      <c r="A18" s="63">
        <v>1300</v>
      </c>
      <c r="B18" s="64" t="s">
        <v>33</v>
      </c>
      <c r="C18" s="61">
        <f>'[1]شركة تعبية الغاز'!C18+'[1]غاز الشمال'!C18+'[1]مصافي الجنوب'!C18+'[1]مصافي الوسط'!C18+[1]الفرات!C18+[1]مطاطية!C18+'[1]اطارات النجف'!C18+[1]الصواري!C18+'[1]أدوية '!C18+[1]البتروكيمياوية!C18</f>
        <v>795816187</v>
      </c>
      <c r="D18" s="63">
        <v>3200</v>
      </c>
      <c r="E18" s="65" t="s">
        <v>34</v>
      </c>
      <c r="F18" s="61">
        <f>'[1]شركة تعبية الغاز'!F18+'[1]غاز الشمال'!F18+'[1]مصافي الجنوب'!F18+'[1]مصافي الوسط'!F18+[1]الفرات!F18+[1]مطاطية!F18+'[1]اطارات النجف'!F18+[1]الصواري!F18+'[1]أدوية '!F18+[1]البتروكيمياوية!F18</f>
        <v>967649227</v>
      </c>
    </row>
    <row r="19" spans="1:6" ht="16.5" customHeight="1">
      <c r="A19" s="63">
        <v>1310</v>
      </c>
      <c r="B19" s="64" t="s">
        <v>35</v>
      </c>
      <c r="C19" s="61">
        <f>'[1]شركة تعبية الغاز'!C19+'[1]غاز الشمال'!C19+'[1]مصافي الجنوب'!C19+'[1]مصافي الوسط'!C19+[1]الفرات!C19+[1]مطاطية!C19+'[1]اطارات النجف'!C19+[1]الصواري!C19+'[1]أدوية '!C19+[1]البتروكيمياوية!C19</f>
        <v>540336884</v>
      </c>
      <c r="D19" s="63">
        <v>3300</v>
      </c>
      <c r="E19" s="65" t="s">
        <v>36</v>
      </c>
      <c r="F19" s="61">
        <f>'[1]شركة تعبية الغاز'!F19+'[1]غاز الشمال'!F19+'[1]مصافي الجنوب'!F19+'[1]مصافي الوسط'!F19+[1]الفرات!F19+[1]مطاطية!F19+'[1]اطارات النجف'!F19+[1]الصواري!F19+'[1]أدوية '!F19+[1]البتروكيمياوية!F19</f>
        <v>96119207</v>
      </c>
    </row>
    <row r="20" spans="1:6" ht="16.5" customHeight="1">
      <c r="A20" s="63">
        <v>1320</v>
      </c>
      <c r="B20" s="64" t="s">
        <v>37</v>
      </c>
      <c r="C20" s="61">
        <f>'[1]شركة تعبية الغاز'!C20+'[1]غاز الشمال'!C20+'[1]مصافي الجنوب'!C20+'[1]مصافي الوسط'!C20+[1]الفرات!C20+[1]مطاطية!C20+'[1]اطارات النجف'!C20+[1]الصواري!C20+'[1]أدوية '!C20+[1]البتروكيمياوية!C20</f>
        <v>27988398</v>
      </c>
      <c r="D20" s="63">
        <v>3400</v>
      </c>
      <c r="E20" s="65" t="s">
        <v>38</v>
      </c>
      <c r="F20" s="61">
        <f>'[1]شركة تعبية الغاز'!F20+'[1]غاز الشمال'!F20+'[1]مصافي الجنوب'!F20+'[1]مصافي الوسط'!F20+[1]الفرات!F20+[1]مطاطية!F20+'[1]اطارات النجف'!F20+[1]الصواري!F20+'[1]أدوية '!F20+[1]البتروكيمياوية!F20</f>
        <v>871530020</v>
      </c>
    </row>
    <row r="21" spans="1:6" ht="16.5" customHeight="1">
      <c r="A21" s="63">
        <v>1330</v>
      </c>
      <c r="B21" s="64" t="s">
        <v>39</v>
      </c>
      <c r="C21" s="61">
        <f>'[1]شركة تعبية الغاز'!C21+'[1]غاز الشمال'!C21+'[1]مصافي الجنوب'!C21+'[1]مصافي الوسط'!C21+[1]الفرات!C21+[1]مطاطية!C21+'[1]اطارات النجف'!C21+[1]الصواري!C21+'[1]أدوية '!C21+[1]البتروكيمياوية!C21</f>
        <v>53371369</v>
      </c>
      <c r="D21" s="63">
        <v>3500</v>
      </c>
      <c r="E21" s="65" t="s">
        <v>40</v>
      </c>
      <c r="F21" s="61">
        <f>'[1]شركة تعبية الغاز'!F21+'[1]غاز الشمال'!F21+'[1]مصافي الجنوب'!F21+'[1]مصافي الوسط'!F21+[1]الفرات!F21+[1]مطاطية!F21+'[1]اطارات النجف'!F21+[1]الصواري!F21+'[1]أدوية '!F21+[1]البتروكيمياوية!F21</f>
        <v>34356016</v>
      </c>
    </row>
    <row r="22" spans="1:6" ht="16.5" customHeight="1">
      <c r="A22" s="63">
        <v>1340</v>
      </c>
      <c r="B22" s="64" t="s">
        <v>41</v>
      </c>
      <c r="C22" s="61">
        <f>'[1]شركة تعبية الغاز'!C22+'[1]غاز الشمال'!C22+'[1]مصافي الجنوب'!C22+'[1]مصافي الوسط'!C22+[1]الفرات!C22+[1]مطاطية!C22+'[1]اطارات النجف'!C22+[1]الصواري!C22+'[1]أدوية '!C22+[1]البتروكيمياوية!C22</f>
        <v>4934370</v>
      </c>
      <c r="D22" s="63">
        <v>3600</v>
      </c>
      <c r="E22" s="65" t="s">
        <v>42</v>
      </c>
      <c r="F22" s="61">
        <f>'[1]شركة تعبية الغاز'!F22+'[1]غاز الشمال'!F22+'[1]مصافي الجنوب'!F22+'[1]مصافي الوسط'!F22+[1]الفرات!F22+[1]مطاطية!F22+'[1]اطارات النجف'!F22+[1]الصواري!F22+'[1]أدوية '!F22+[1]البتروكيمياوية!F22</f>
        <v>905886036</v>
      </c>
    </row>
    <row r="23" spans="1:6" ht="16.5" customHeight="1">
      <c r="A23" s="63">
        <v>1350</v>
      </c>
      <c r="B23" s="64" t="s">
        <v>43</v>
      </c>
      <c r="C23" s="61">
        <f>'[1]شركة تعبية الغاز'!C23+'[1]غاز الشمال'!C23+'[1]مصافي الجنوب'!C23+'[1]مصافي الوسط'!C23+[1]الفرات!C23+[1]مطاطية!C23+'[1]اطارات النجف'!C23+[1]الصواري!C23+'[1]أدوية '!C23+[1]البتروكيمياوية!C23</f>
        <v>73468706</v>
      </c>
      <c r="D23" s="63">
        <v>3620</v>
      </c>
      <c r="E23" s="65" t="s">
        <v>44</v>
      </c>
      <c r="F23" s="61">
        <f>'[1]شركة تعبية الغاز'!F23+'[1]غاز الشمال'!F23+'[1]مصافي الجنوب'!F23+'[1]مصافي الوسط'!F23+[1]الفرات!F23+[1]مطاطية!F23+'[1]اطارات النجف'!F23+[1]الصواري!F23+'[1]أدوية '!F23+[1]البتروكيمياوية!F23</f>
        <v>209511896</v>
      </c>
    </row>
    <row r="24" spans="1:6" ht="16.5" customHeight="1">
      <c r="A24" s="63">
        <v>1360</v>
      </c>
      <c r="B24" s="64" t="s">
        <v>45</v>
      </c>
      <c r="C24" s="61">
        <f>'[1]شركة تعبية الغاز'!C24+'[1]غاز الشمال'!C24+'[1]مصافي الجنوب'!C24+'[1]مصافي الوسط'!C24+[1]الفرات!C24+[1]مطاطية!C24+'[1]اطارات النجف'!C24+[1]الصواري!C24+'[1]أدوية '!C24+[1]البتروكيمياوية!C24</f>
        <v>95716460</v>
      </c>
      <c r="D24" s="63">
        <v>3621</v>
      </c>
      <c r="E24" s="65" t="s">
        <v>9</v>
      </c>
      <c r="F24" s="61">
        <f>'[1]شركة تعبية الغاز'!F24+'[1]غاز الشمال'!F24+'[1]مصافي الجنوب'!F24+'[1]مصافي الوسط'!F24+[1]الفرات!F24+[1]مطاطية!F24+'[1]اطارات النجف'!F24+[1]الصواري!F24+'[1]أدوية '!F24+[1]البتروكيمياوية!F24</f>
        <v>209511896</v>
      </c>
    </row>
    <row r="25" spans="1:6" ht="16.5" customHeight="1">
      <c r="A25" s="63">
        <v>1400</v>
      </c>
      <c r="B25" s="64" t="s">
        <v>46</v>
      </c>
      <c r="C25" s="61">
        <f>'[1]شركة تعبية الغاز'!C25+'[1]غاز الشمال'!C25+'[1]مصافي الجنوب'!C25+'[1]مصافي الوسط'!C25+[1]الفرات!C25+[1]مطاطية!C25+'[1]اطارات النجف'!C25+[1]الصواري!C25+'[1]أدوية '!C25+[1]البتروكيمياوية!C25</f>
        <v>1281466023</v>
      </c>
      <c r="D25" s="63">
        <v>3622</v>
      </c>
      <c r="E25" s="65" t="s">
        <v>47</v>
      </c>
      <c r="F25" s="61">
        <f>'[1]شركة تعبية الغاز'!F25+'[1]غاز الشمال'!F25+'[1]مصافي الجنوب'!F25+'[1]مصافي الوسط'!F25+[1]الفرات!F25+[1]مطاطية!F25+'[1]اطارات النجف'!F25+[1]الصواري!F25+'[1]أدوية '!F25+[1]البتروكيمياوية!F25</f>
        <v>0</v>
      </c>
    </row>
    <row r="26" spans="1:6" ht="16.5" customHeight="1">
      <c r="A26" s="63">
        <v>1500</v>
      </c>
      <c r="B26" s="64" t="s">
        <v>48</v>
      </c>
      <c r="C26" s="61">
        <f>'[1]شركة تعبية الغاز'!C26+'[1]غاز الشمال'!C26+'[1]مصافي الجنوب'!C26+'[1]مصافي الوسط'!C26+[1]الفرات!C26+[1]مطاطية!C26+'[1]اطارات النجف'!C26+[1]الصواري!C26+'[1]أدوية '!C26+[1]البتروكيمياوية!C26</f>
        <v>682303316</v>
      </c>
      <c r="D26" s="63">
        <v>3623</v>
      </c>
      <c r="E26" s="65" t="s">
        <v>49</v>
      </c>
      <c r="F26" s="61">
        <f>'[1]شركة تعبية الغاز'!F26+'[1]غاز الشمال'!F26+'[1]مصافي الجنوب'!F26+'[1]مصافي الوسط'!F26+[1]الفرات!F26+[1]مطاطية!F26+'[1]اطارات النجف'!F26+[1]الصواري!F26+'[1]أدوية '!F26+[1]البتروكيمياوية!F26</f>
        <v>0</v>
      </c>
    </row>
    <row r="27" spans="1:6" ht="16.5" customHeight="1">
      <c r="A27" s="63">
        <v>1600</v>
      </c>
      <c r="B27" s="64" t="s">
        <v>50</v>
      </c>
      <c r="C27" s="61">
        <f>'[1]شركة تعبية الغاز'!C27+'[1]غاز الشمال'!C27+'[1]مصافي الجنوب'!C27+'[1]مصافي الوسط'!C27+[1]الفرات!C27+[1]مطاطية!C27+'[1]اطارات النجف'!C27+[1]الصواري!C27+'[1]أدوية '!C27+[1]البتروكيمياوية!C27</f>
        <v>2759585526</v>
      </c>
      <c r="D27" s="63">
        <v>3630</v>
      </c>
      <c r="E27" s="65" t="s">
        <v>51</v>
      </c>
      <c r="F27" s="61">
        <f>'[1]شركة تعبية الغاز'!F27+'[1]غاز الشمال'!F27+'[1]مصافي الجنوب'!F27+'[1]مصافي الوسط'!F27+[1]الفرات!F27+[1]مطاطية!F27+'[1]اطارات النجف'!F27+[1]الصواري!F27+'[1]أدوية '!F27+[1]البتروكيمياوية!F27</f>
        <v>696460495</v>
      </c>
    </row>
    <row r="28" spans="1:6" ht="16.5" customHeight="1">
      <c r="A28" s="63">
        <v>1700</v>
      </c>
      <c r="B28" s="64" t="s">
        <v>52</v>
      </c>
      <c r="C28" s="61">
        <f>'[1]شركة تعبية الغاز'!C28+'[1]غاز الشمال'!C28+'[1]مصافي الجنوب'!C28+'[1]مصافي الوسط'!C28+[1]الفرات!C28+[1]مطاطية!C28+'[1]اطارات النجف'!C28+[1]الصواري!C28+'[1]أدوية '!C28+[1]البتروكيمياوية!C28</f>
        <v>984474562</v>
      </c>
      <c r="D28" s="63">
        <v>3640</v>
      </c>
      <c r="E28" s="65" t="s">
        <v>53</v>
      </c>
      <c r="F28" s="61">
        <f>'[1]شركة تعبية الغاز'!F28+'[1]غاز الشمال'!F28+'[1]مصافي الجنوب'!F28+'[1]مصافي الوسط'!F28+[1]الفرات!F28+[1]مطاطية!F28+'[1]اطارات النجف'!F28+[1]الصواري!F28+'[1]أدوية '!F28+[1]البتروكيمياوية!F28</f>
        <v>0</v>
      </c>
    </row>
    <row r="29" spans="1:6" ht="16.5" customHeight="1">
      <c r="A29" s="63">
        <v>1800</v>
      </c>
      <c r="B29" s="64" t="s">
        <v>54</v>
      </c>
      <c r="C29" s="61">
        <f>'[1]شركة تعبية الغاز'!C29+'[1]غاز الشمال'!C29+'[1]مصافي الجنوب'!C29+'[1]مصافي الوسط'!C29+[1]الفرات!C29+[1]مطاطية!C29+'[1]اطارات النجف'!C29+[1]الصواري!C29+'[1]أدوية '!C29+[1]البتروكيمياوية!C29</f>
        <v>6040316</v>
      </c>
      <c r="D29" s="63">
        <v>3650</v>
      </c>
      <c r="E29" s="65" t="s">
        <v>55</v>
      </c>
      <c r="F29" s="61">
        <f>'[1]شركة تعبية الغاز'!F29+'[1]غاز الشمال'!F29+'[1]مصافي الجنوب'!F29+'[1]مصافي الوسط'!F29+[1]الفرات!F29+[1]مطاطية!F29+'[1]اطارات النجف'!F29+[1]الصواري!F29+'[1]أدوية '!F29+[1]البتروكيمياوية!F29</f>
        <v>-86355</v>
      </c>
    </row>
    <row r="30" spans="1:6" ht="16.5" customHeight="1">
      <c r="A30" s="63">
        <v>1900</v>
      </c>
      <c r="B30" s="64" t="s">
        <v>56</v>
      </c>
      <c r="C30" s="61">
        <f>'[1]شركة تعبية الغاز'!C30+'[1]غاز الشمال'!C30+'[1]مصافي الجنوب'!C30+'[1]مصافي الوسط'!C30+[1]الفرات!C30+[1]مطاطية!C30+'[1]اطارات النجف'!C30+[1]الصواري!C30+'[1]أدوية '!C30+[1]البتروكيمياوية!C30</f>
        <v>1895494857</v>
      </c>
      <c r="D30" s="63">
        <v>3700</v>
      </c>
      <c r="E30" s="65" t="s">
        <v>57</v>
      </c>
      <c r="F30" s="61">
        <f>'[1]شركة تعبية الغاز'!F30+'[1]غاز الشمال'!F30+'[1]مصافي الجنوب'!F30+'[1]مصافي الوسط'!F30+[1]الفرات!F30+[1]مطاطية!F30+'[1]اطارات النجف'!F30+[1]الصواري!F30+'[1]أدوية '!F30+[1]البتروكيمياوية!F30</f>
        <v>696460495</v>
      </c>
    </row>
    <row r="31" spans="1:6" ht="25.5" customHeight="1">
      <c r="A31" s="63">
        <v>2000</v>
      </c>
      <c r="B31" s="66" t="s">
        <v>58</v>
      </c>
      <c r="C31" s="61">
        <f>'[1]شركة تعبية الغاز'!C31+'[1]غاز الشمال'!C31+'[1]مصافي الجنوب'!C31+'[1]مصافي الوسط'!C31+[1]الفرات!C31+[1]مطاطية!C31+'[1]اطارات النجف'!C31+[1]الصواري!C31+'[1]أدوية '!C31+[1]البتروكيمياوية!C31</f>
        <v>3670605821</v>
      </c>
      <c r="D31" s="63">
        <v>3800</v>
      </c>
      <c r="E31" s="65" t="s">
        <v>59</v>
      </c>
      <c r="F31" s="61">
        <f>'[1]شركة تعبية الغاز'!F31+'[1]غاز الشمال'!F31+'[1]مصافي الجنوب'!F31+'[1]مصافي الوسط'!F31+[1]الفرات!F31+[1]مطاطية!F31+'[1]اطارات النجف'!F31+[1]الصواري!F31+'[1]أدوية '!F31+[1]البتروكيمياوية!F31</f>
        <v>175069525</v>
      </c>
    </row>
    <row r="32" spans="1:6" ht="17.45" hidden="1" customHeight="1">
      <c r="A32" s="11"/>
      <c r="B32" s="12"/>
      <c r="C32" s="11"/>
      <c r="D32" s="11"/>
      <c r="E32" s="13"/>
      <c r="F32" s="67" t="e">
        <f>#REF!+#REF!+#REF!+#REF!+#REF!+#REF!+'[1]مصافي الجنوب'!F32+'[1]مصافي الوسط'!F32+#REF!+[1]الفرات!F32+#REF!+[1]مطاطية!F32+'[1]اطارات النجف'!F32+[1]الصواري!F32+#REF!+'[1]أدوية '!F32+#REF!+#REF!+#REF!+#REF!+#REF!</f>
        <v>#REF!</v>
      </c>
    </row>
    <row r="33" spans="1:6" ht="17.45" hidden="1" customHeight="1">
      <c r="A33" s="15"/>
      <c r="B33" s="15"/>
      <c r="C33" s="16">
        <f>C13-C31</f>
        <v>0</v>
      </c>
      <c r="D33" s="15"/>
      <c r="E33" s="32">
        <f>F23+F27+F28+F29</f>
        <v>905886036</v>
      </c>
      <c r="F33" s="67" t="e">
        <f>#REF!+#REF!+#REF!+#REF!+#REF!+#REF!+'[1]مصافي الجنوب'!F33+'[1]مصافي الوسط'!F33+#REF!+[1]الفرات!F33+#REF!+[1]مطاطية!F33+'[1]اطارات النجف'!F33+[1]الصواري!F33+#REF!+'[1]أدوية '!F33+#REF!+#REF!+#REF!+#REF!+#REF!</f>
        <v>#REF!</v>
      </c>
    </row>
    <row r="34" spans="1:6" ht="17.45" hidden="1" customHeight="1">
      <c r="A34" s="19" t="s">
        <v>60</v>
      </c>
      <c r="B34" s="20"/>
      <c r="C34" s="52">
        <f>F22-E33</f>
        <v>0</v>
      </c>
      <c r="F34" s="67" t="e">
        <f>#REF!+#REF!+#REF!+#REF!+#REF!+#REF!+'[1]مصافي الجنوب'!F34+'[1]مصافي الوسط'!F34+#REF!+[1]الفرات!F34+#REF!+[1]مطاطية!F34+'[1]اطارات النجف'!F34+[1]الصواري!F34+#REF!+'[1]أدوية '!F34+#REF!+#REF!+#REF!+#REF!+#REF!</f>
        <v>#REF!</v>
      </c>
    </row>
    <row r="35" spans="1:6" ht="17.45" hidden="1" customHeight="1">
      <c r="A35" s="101" t="s">
        <v>88</v>
      </c>
      <c r="B35" s="101"/>
      <c r="C35" s="20"/>
      <c r="F35" s="67" t="e">
        <f>#REF!+#REF!+#REF!+#REF!+#REF!+#REF!+'[1]مصافي الجنوب'!F35+'[1]مصافي الوسط'!F35+#REF!+[1]الفرات!F35+#REF!+[1]مطاطية!F35+'[1]اطارات النجف'!F35+[1]الصواري!F35+#REF!+'[1]أدوية '!F35+#REF!+#REF!+#REF!+#REF!+#REF!</f>
        <v>#REF!</v>
      </c>
    </row>
    <row r="36" spans="1:6" ht="17.45" hidden="1" customHeight="1">
      <c r="A36" s="101" t="s">
        <v>89</v>
      </c>
      <c r="B36" s="101"/>
      <c r="C36" s="20"/>
      <c r="F36" s="67" t="e">
        <f>#REF!+#REF!+#REF!+#REF!+#REF!+#REF!+'[1]مصافي الجنوب'!F36+'[1]مصافي الوسط'!F36+#REF!+[1]الفرات!F36+#REF!+[1]مطاطية!F36+'[1]اطارات النجف'!F36+[1]الصواري!F36+#REF!+'[1]أدوية '!F36+#REF!+#REF!+#REF!+#REF!+#REF!</f>
        <v>#REF!</v>
      </c>
    </row>
    <row r="37" spans="1:6" ht="17.45" hidden="1" customHeight="1">
      <c r="A37" s="101" t="s">
        <v>90</v>
      </c>
      <c r="B37" s="101"/>
      <c r="C37" s="20"/>
      <c r="F37" s="67" t="e">
        <f>#REF!+#REF!+#REF!+#REF!+#REF!+#REF!+'[1]مصافي الجنوب'!F37+'[1]مصافي الوسط'!F37+#REF!+[1]الفرات!F37+#REF!+[1]مطاطية!F37+'[1]اطارات النجف'!F37+[1]الصواري!F37+#REF!+'[1]أدوية '!F37+#REF!+#REF!+#REF!+#REF!+#REF!</f>
        <v>#REF!</v>
      </c>
    </row>
    <row r="38" spans="1:6" ht="17.45" hidden="1" customHeight="1" thickBot="1">
      <c r="A38" s="95" t="s">
        <v>64</v>
      </c>
      <c r="B38" s="95"/>
      <c r="C38" s="95"/>
      <c r="F38" s="67" t="e">
        <f>#REF!+#REF!+#REF!+#REF!+#REF!+#REF!+'[1]مصافي الجنوب'!F38+'[1]مصافي الوسط'!F38+#REF!+[1]الفرات!F38+#REF!+[1]مطاطية!F38+'[1]اطارات النجف'!F38+[1]الصواري!F38+#REF!+'[1]أدوية '!F38+#REF!+#REF!+#REF!+#REF!+#REF!</f>
        <v>#REF!</v>
      </c>
    </row>
    <row r="39" spans="1:6" ht="17.45" hidden="1" customHeight="1" thickBot="1">
      <c r="A39" s="23" t="s">
        <v>65</v>
      </c>
      <c r="B39" s="24"/>
      <c r="C39" s="25" t="s">
        <v>66</v>
      </c>
      <c r="D39" s="25" t="s">
        <v>67</v>
      </c>
      <c r="F39" s="67" t="e">
        <f>#REF!+#REF!+#REF!+#REF!+#REF!+#REF!+'[1]مصافي الجنوب'!F39+'[1]مصافي الوسط'!F39+#REF!+[1]الفرات!F39+#REF!+[1]مطاطية!F39+'[1]اطارات النجف'!F39+[1]الصواري!F39+#REF!+'[1]أدوية '!F39+#REF!+#REF!+#REF!+#REF!+#REF!</f>
        <v>#REF!</v>
      </c>
    </row>
    <row r="40" spans="1:6" ht="17.45" hidden="1" customHeight="1" thickBot="1">
      <c r="A40" s="26" t="s">
        <v>68</v>
      </c>
      <c r="B40" s="27"/>
      <c r="C40" s="28">
        <f>F13/F30</f>
        <v>3.455109003705946</v>
      </c>
      <c r="D40" s="28"/>
      <c r="F40" s="67" t="e">
        <f>#REF!+#REF!+#REF!+#REF!+#REF!+#REF!+'[1]مصافي الجنوب'!F40+'[1]مصافي الوسط'!F40+#REF!+[1]الفرات!F40+#REF!+[1]مطاطية!F40+'[1]اطارات النجف'!F40+[1]الصواري!F40+#REF!+'[1]أدوية '!F40+#REF!+#REF!+#REF!+#REF!+#REF!</f>
        <v>#REF!</v>
      </c>
    </row>
    <row r="41" spans="1:6" ht="17.45" hidden="1" customHeight="1" thickBot="1">
      <c r="A41" s="26" t="s">
        <v>69</v>
      </c>
      <c r="B41" s="27"/>
      <c r="C41" s="28">
        <f>F13/C14</f>
        <v>1.9642130552065151</v>
      </c>
      <c r="D41" s="28"/>
      <c r="F41" s="67" t="e">
        <f>#REF!+#REF!+#REF!+#REF!+#REF!+#REF!+'[1]مصافي الجنوب'!F41+'[1]مصافي الوسط'!F41+#REF!+[1]الفرات!F41+#REF!+[1]مطاطية!F41+'[1]اطارات النجف'!F41+[1]الصواري!F41+#REF!+'[1]أدوية '!F41+#REF!+#REF!+#REF!+#REF!+#REF!</f>
        <v>#REF!</v>
      </c>
    </row>
    <row r="42" spans="1:6" ht="17.45" hidden="1" customHeight="1" thickBot="1">
      <c r="A42" s="26" t="s">
        <v>70</v>
      </c>
      <c r="B42" s="27"/>
      <c r="C42" s="28">
        <f>C27/C12</f>
        <v>1.5545988853460768</v>
      </c>
      <c r="D42" s="28"/>
      <c r="F42" s="67" t="e">
        <f>#REF!+#REF!+#REF!+#REF!+#REF!+#REF!+'[1]مصافي الجنوب'!F42+'[1]مصافي الوسط'!F42+#REF!+[1]الفرات!F42+#REF!+[1]مطاطية!F42+'[1]اطارات النجف'!F42+[1]الصواري!F42+#REF!+'[1]أدوية '!F42+#REF!+#REF!+#REF!+#REF!+#REF!</f>
        <v>#REF!</v>
      </c>
    </row>
    <row r="43" spans="1:6" ht="17.45" hidden="1" customHeight="1" thickBot="1">
      <c r="A43" s="26" t="s">
        <v>71</v>
      </c>
      <c r="B43" s="27"/>
      <c r="C43" s="28">
        <f>C26/C12</f>
        <v>0.38437220536484729</v>
      </c>
      <c r="D43" s="28"/>
      <c r="F43" s="67" t="e">
        <f>#REF!+#REF!+#REF!+#REF!+#REF!+#REF!+'[1]مصافي الجنوب'!F43+'[1]مصافي الوسط'!F43+#REF!+[1]الفرات!F43+#REF!+[1]مطاطية!F43+'[1]اطارات النجف'!F43+[1]الصواري!F43+#REF!+'[1]أدوية '!F43+#REF!+#REF!+#REF!+#REF!+#REF!</f>
        <v>#REF!</v>
      </c>
    </row>
    <row r="44" spans="1:6" ht="17.45" hidden="1" customHeight="1" thickBot="1">
      <c r="A44" s="26" t="s">
        <v>72</v>
      </c>
      <c r="B44" s="27"/>
      <c r="C44" s="28"/>
      <c r="D44" s="28">
        <f>F23/C30*100</f>
        <v>11.053150327803818</v>
      </c>
      <c r="F44" s="67" t="e">
        <f>#REF!+#REF!+#REF!+#REF!+#REF!+#REF!+'[1]مصافي الجنوب'!F44+'[1]مصافي الوسط'!F44+#REF!+[1]الفرات!F44+#REF!+[1]مطاطية!F44+'[1]اطارات النجف'!F44+[1]الصواري!F44+#REF!+'[1]أدوية '!F44+#REF!+#REF!+#REF!+#REF!+#REF!</f>
        <v>#REF!</v>
      </c>
    </row>
    <row r="45" spans="1:6" ht="17.45" hidden="1" customHeight="1" thickBot="1">
      <c r="A45" s="26" t="s">
        <v>73</v>
      </c>
      <c r="B45" s="27"/>
      <c r="C45" s="28"/>
      <c r="D45" s="28">
        <f>C10/C31*100</f>
        <v>15.312837537179943</v>
      </c>
      <c r="F45" s="67" t="e">
        <f>#REF!+#REF!+#REF!+#REF!+#REF!+#REF!+'[1]مصافي الجنوب'!F45+'[1]مصافي الوسط'!F45+#REF!+[1]الفرات!F45+#REF!+[1]مطاطية!F45+'[1]اطارات النجف'!F45+[1]الصواري!F45+#REF!+'[1]أدوية '!F45+#REF!+#REF!+#REF!+#REF!+#REF!</f>
        <v>#REF!</v>
      </c>
    </row>
    <row r="46" spans="1:6" ht="18.75" hidden="1" customHeight="1" thickBot="1">
      <c r="A46" s="26" t="s">
        <v>74</v>
      </c>
      <c r="B46" s="27"/>
      <c r="C46" s="28">
        <f>C30/F20</f>
        <v>2.1749048380456246</v>
      </c>
      <c r="D46" s="28"/>
      <c r="F46" s="67" t="e">
        <f>#REF!+#REF!+#REF!+#REF!+#REF!+#REF!+'[1]مصافي الجنوب'!F46+'[1]مصافي الوسط'!F46+#REF!+[1]الفرات!F46+#REF!+[1]مطاطية!F46+'[1]اطارات النجف'!F46+[1]الصواري!F46+#REF!+'[1]أدوية '!F46+#REF!+#REF!+#REF!+#REF!+#REF!</f>
        <v>#REF!</v>
      </c>
    </row>
    <row r="47" spans="1:6" ht="17.45" hidden="1" customHeight="1" thickBot="1">
      <c r="A47" s="26" t="s">
        <v>75</v>
      </c>
      <c r="B47" s="27"/>
      <c r="C47" s="28">
        <f>F23/F18</f>
        <v>0.21651636786767153</v>
      </c>
      <c r="D47" s="28"/>
      <c r="F47" s="67" t="e">
        <f>#REF!+#REF!+#REF!+#REF!+#REF!+#REF!+'[1]مصافي الجنوب'!F47+'[1]مصافي الوسط'!F47+#REF!+[1]الفرات!F47+#REF!+[1]مطاطية!F47+'[1]اطارات النجف'!F47+[1]الصواري!F47+#REF!+'[1]أدوية '!F47+#REF!+#REF!+#REF!+#REF!+#REF!</f>
        <v>#REF!</v>
      </c>
    </row>
    <row r="48" spans="1:6" ht="17.45" hidden="1" customHeight="1" thickBot="1">
      <c r="A48" s="26" t="s">
        <v>76</v>
      </c>
      <c r="B48" s="27"/>
      <c r="C48" s="28"/>
      <c r="D48" s="28">
        <f>C8/C31*100</f>
        <v>36.279352236116885</v>
      </c>
      <c r="F48" s="67" t="e">
        <f>#REF!+#REF!+#REF!+#REF!+#REF!+#REF!+'[1]مصافي الجنوب'!F48+'[1]مصافي الوسط'!F48+#REF!+[1]الفرات!F48+#REF!+[1]مطاطية!F48+'[1]اطارات النجف'!F48+[1]الصواري!F48+#REF!+'[1]أدوية '!F48+#REF!+#REF!+#REF!+#REF!+#REF!</f>
        <v>#REF!</v>
      </c>
    </row>
    <row r="49" spans="1:6" ht="17.45" hidden="1" customHeight="1" thickBot="1">
      <c r="A49" s="26" t="s">
        <v>77</v>
      </c>
      <c r="B49" s="27"/>
      <c r="C49" s="28">
        <f>F23/C5</f>
        <v>8.8403494014051933</v>
      </c>
      <c r="D49" s="28"/>
      <c r="F49" s="67" t="e">
        <f>#REF!+#REF!+#REF!+#REF!+#REF!+#REF!+'[1]مصافي الجنوب'!F49+'[1]مصافي الوسط'!F49+#REF!+[1]الفرات!F49+#REF!+[1]مطاطية!F49+'[1]اطارات النجف'!F49+[1]الصواري!F49+#REF!+'[1]أدوية '!F49+#REF!+#REF!+#REF!+#REF!+#REF!</f>
        <v>#REF!</v>
      </c>
    </row>
    <row r="50" spans="1:6" ht="17.45" hidden="1" customHeight="1" thickBot="1">
      <c r="A50" s="96" t="s">
        <v>78</v>
      </c>
      <c r="B50" s="96"/>
      <c r="C50" s="30">
        <f>F13/C53</f>
        <v>1.7488683202802757</v>
      </c>
      <c r="D50" s="30"/>
      <c r="F50" s="67" t="e">
        <f>#REF!+#REF!+#REF!+#REF!+#REF!+#REF!+'[1]مصافي الجنوب'!F50+'[1]مصافي الوسط'!F50+#REF!+[1]الفرات!F50+#REF!+[1]مطاطية!F50+'[1]اطارات النجف'!F50+[1]الصواري!F50+#REF!+'[1]أدوية '!F50+#REF!+#REF!+#REF!+#REF!+#REF!</f>
        <v>#REF!</v>
      </c>
    </row>
    <row r="51" spans="1:6" ht="17.45" hidden="1" customHeight="1" thickBot="1">
      <c r="A51" s="97" t="s">
        <v>79</v>
      </c>
      <c r="B51" s="97"/>
      <c r="C51" s="30">
        <f>F10/C18</f>
        <v>3.1944271271777991</v>
      </c>
      <c r="D51" s="30"/>
      <c r="F51" s="67" t="e">
        <f>#REF!+#REF!+#REF!+#REF!+#REF!+#REF!+'[1]مصافي الجنوب'!F51+'[1]مصافي الوسط'!F51+#REF!+[1]الفرات!F51+#REF!+[1]مطاطية!F51+'[1]اطارات النجف'!F51+[1]الصواري!F51+#REF!+'[1]أدوية '!F51+#REF!+#REF!+#REF!+#REF!+#REF!</f>
        <v>#REF!</v>
      </c>
    </row>
    <row r="52" spans="1:6" ht="17.45" hidden="1" customHeight="1">
      <c r="F52" s="67" t="e">
        <f>#REF!+#REF!+#REF!+#REF!+#REF!+#REF!+'[1]مصافي الجنوب'!F52+'[1]مصافي الوسط'!F52+#REF!+[1]الفرات!F52+#REF!+[1]مطاطية!F52+'[1]اطارات النجف'!F52+[1]الصواري!F52+#REF!+'[1]أدوية '!F52+#REF!+#REF!+#REF!+#REF!+#REF!</f>
        <v>#REF!</v>
      </c>
    </row>
    <row r="53" spans="1:6" ht="17.45" hidden="1" customHeight="1">
      <c r="A53" s="1" t="s">
        <v>80</v>
      </c>
      <c r="C53" s="1">
        <f>'[1]شركة تعبية الغاز'!C103+'[1]غاز الشمال'!C103+'[1]مصافي الجنوب'!C103+'[1]مصافي الوسط'!C103+[1]الفرات!C103+[1]مطاطية!C103+'[1]اطارات النجف'!C103+[1]الصواري!C103+'[1]أدوية '!C103+[1]البتروكيمياوية!C103</f>
        <v>1375945175</v>
      </c>
      <c r="F53" s="67" t="e">
        <f>#REF!+#REF!+#REF!+#REF!+#REF!+#REF!+'[1]مصافي الجنوب'!F53+'[1]مصافي الوسط'!F53+#REF!+[1]الفرات!F53+#REF!+[1]مطاطية!F53+'[1]اطارات النجف'!F53+[1]الصواري!F53+#REF!+'[1]أدوية '!F53+#REF!+#REF!+#REF!+#REF!+#REF!</f>
        <v>#REF!</v>
      </c>
    </row>
    <row r="54" spans="1:6" ht="17.45" hidden="1" customHeight="1">
      <c r="F54" s="67" t="e">
        <f>#REF!+#REF!+#REF!+#REF!+#REF!+#REF!+'[1]مصافي الجنوب'!F54+'[1]مصافي الوسط'!F54+#REF!+[1]الفرات!F54+#REF!+[1]مطاطية!F54+'[1]اطارات النجف'!F54+[1]الصواري!F54+#REF!+'[1]أدوية '!F54+#REF!+#REF!+#REF!+#REF!+#REF!</f>
        <v>#REF!</v>
      </c>
    </row>
    <row r="55" spans="1:6" ht="17.45" hidden="1" customHeight="1">
      <c r="F55" s="67" t="e">
        <f>#REF!+#REF!+#REF!+#REF!+#REF!+#REF!+'[1]مصافي الجنوب'!F55+'[1]مصافي الوسط'!F55+#REF!+[1]الفرات!F55+#REF!+[1]مطاطية!F55+'[1]اطارات النجف'!F55+[1]الصواري!F55+#REF!+'[1]أدوية '!F55+#REF!+#REF!+#REF!+#REF!+#REF!</f>
        <v>#REF!</v>
      </c>
    </row>
    <row r="56" spans="1:6" ht="17.45" hidden="1" customHeight="1">
      <c r="C56" s="1">
        <v>0</v>
      </c>
      <c r="F56" s="67" t="e">
        <f>#REF!+#REF!+#REF!+#REF!+#REF!+#REF!+'[1]مصافي الجنوب'!F56+'[1]مصافي الوسط'!F56+#REF!+[1]الفرات!F56+#REF!+[1]مطاطية!F56+'[1]اطارات النجف'!F56+[1]الصواري!F56+#REF!+'[1]أدوية '!F56+#REF!+#REF!+#REF!+#REF!+#REF!</f>
        <v>#REF!</v>
      </c>
    </row>
    <row r="57" spans="1:6" ht="17.45" hidden="1" customHeight="1">
      <c r="F57" s="67" t="e">
        <f>#REF!+#REF!+#REF!+#REF!+#REF!+#REF!+'[1]مصافي الجنوب'!F57+'[1]مصافي الوسط'!F57+#REF!+[1]الفرات!F57+#REF!+[1]مطاطية!F57+'[1]اطارات النجف'!F57+[1]الصواري!F57+#REF!+'[1]أدوية '!F57+#REF!+#REF!+#REF!+#REF!+#REF!</f>
        <v>#REF!</v>
      </c>
    </row>
    <row r="58" spans="1:6" ht="17.45" hidden="1" customHeight="1">
      <c r="F58" s="67" t="e">
        <f>#REF!+#REF!+#REF!+#REF!+#REF!+#REF!+'[1]مصافي الجنوب'!F58+'[1]مصافي الوسط'!F58+#REF!+[1]الفرات!F58+#REF!+[1]مطاطية!F58+'[1]اطارات النجف'!F58+[1]الصواري!F58+#REF!+'[1]أدوية '!F58+#REF!+#REF!+#REF!+#REF!+#REF!</f>
        <v>#REF!</v>
      </c>
    </row>
    <row r="59" spans="1:6" ht="17.45" hidden="1" customHeight="1">
      <c r="F59" s="67" t="e">
        <f>#REF!+#REF!+#REF!+#REF!+#REF!+#REF!+'[1]مصافي الجنوب'!F59+'[1]مصافي الوسط'!F59+#REF!+[1]الفرات!F59+#REF!+[1]مطاطية!F59+'[1]اطارات النجف'!F59+[1]الصواري!F59+#REF!+'[1]أدوية '!F59+#REF!+#REF!+#REF!+#REF!+#REF!</f>
        <v>#REF!</v>
      </c>
    </row>
    <row r="60" spans="1:6" ht="17.45" hidden="1" customHeight="1">
      <c r="F60" s="67" t="e">
        <f>#REF!+#REF!+#REF!+#REF!+#REF!+#REF!+'[1]مصافي الجنوب'!F60+'[1]مصافي الوسط'!F60+#REF!+[1]الفرات!F60+#REF!+[1]مطاطية!F60+'[1]اطارات النجف'!F60+[1]الصواري!F60+#REF!+'[1]أدوية '!F60+#REF!+#REF!+#REF!+#REF!+#REF!</f>
        <v>#REF!</v>
      </c>
    </row>
    <row r="61" spans="1:6" ht="17.45" hidden="1" customHeight="1">
      <c r="F61" s="67" t="e">
        <f>#REF!+#REF!+#REF!+#REF!+#REF!+#REF!+'[1]مصافي الجنوب'!F61+'[1]مصافي الوسط'!F61+#REF!+[1]الفرات!F61+#REF!+[1]مطاطية!F61+'[1]اطارات النجف'!F61+[1]الصواري!F61+#REF!+'[1]أدوية '!F61+#REF!+#REF!+#REF!+#REF!+#REF!</f>
        <v>#REF!</v>
      </c>
    </row>
    <row r="62" spans="1:6" ht="17.45" hidden="1" customHeight="1"/>
    <row r="63" spans="1:6" ht="17.45" hidden="1" customHeight="1"/>
    <row r="64" spans="1:6" ht="17.45" hidden="1" customHeight="1"/>
    <row r="65" ht="17.45" hidden="1" customHeight="1"/>
    <row r="66" ht="17.45" hidden="1" customHeight="1"/>
    <row r="67" ht="17.45" hidden="1" customHeight="1"/>
    <row r="68" ht="17.45" hidden="1" customHeight="1"/>
    <row r="69" ht="17.45" hidden="1" customHeight="1"/>
    <row r="70" ht="17.45" hidden="1" customHeight="1"/>
    <row r="71" ht="17.45" hidden="1" customHeight="1"/>
    <row r="72" ht="17.45" hidden="1" customHeight="1"/>
    <row r="73" ht="17.45" hidden="1" customHeight="1"/>
    <row r="74" ht="17.45" hidden="1" customHeight="1"/>
    <row r="75" ht="17.45" hidden="1" customHeight="1"/>
    <row r="76" ht="17.45" hidden="1" customHeight="1"/>
    <row r="77" ht="17.45" hidden="1" customHeight="1"/>
    <row r="78" ht="17.45" hidden="1" customHeight="1"/>
    <row r="79" ht="17.45" hidden="1" customHeight="1"/>
    <row r="80" ht="17.45" hidden="1" customHeight="1"/>
    <row r="81" ht="17.45" hidden="1" customHeight="1"/>
    <row r="82" ht="17.45" hidden="1" customHeight="1"/>
    <row r="83" ht="17.45" hidden="1" customHeight="1"/>
    <row r="84" ht="17.45" hidden="1" customHeight="1"/>
    <row r="85" ht="17.45" hidden="1" customHeight="1"/>
    <row r="86" ht="17.45" hidden="1" customHeight="1"/>
    <row r="87" ht="17.45" hidden="1" customHeight="1"/>
    <row r="88" ht="17.45" hidden="1" customHeight="1"/>
    <row r="89" ht="17.45" hidden="1" customHeight="1"/>
    <row r="90" ht="17.45" hidden="1" customHeight="1"/>
    <row r="91" ht="17.45" hidden="1" customHeight="1"/>
    <row r="92" ht="17.45" hidden="1" customHeight="1"/>
    <row r="93" ht="17.45" hidden="1" customHeight="1"/>
    <row r="94" ht="17.45" hidden="1" customHeight="1"/>
    <row r="95" ht="17.45" hidden="1" customHeight="1"/>
    <row r="9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spans="5:5" ht="17.45" hidden="1" customHeight="1"/>
    <row r="114" spans="5:5" ht="17.45" hidden="1" customHeight="1"/>
    <row r="115" spans="5:5" ht="17.45" hidden="1" customHeight="1"/>
    <row r="116" spans="5:5" ht="17.45" hidden="1" customHeight="1"/>
    <row r="117" spans="5:5" ht="17.45" hidden="1" customHeight="1"/>
    <row r="118" spans="5:5" ht="17.45" hidden="1" customHeight="1"/>
    <row r="119" spans="5:5" ht="17.45" hidden="1" customHeight="1"/>
    <row r="120" spans="5:5" ht="17.45" hidden="1" customHeight="1"/>
    <row r="121" spans="5:5" ht="17.45" hidden="1" customHeight="1"/>
    <row r="122" spans="5:5" ht="17.45" hidden="1" customHeight="1"/>
    <row r="123" spans="5:5" ht="17.45" hidden="1" customHeight="1">
      <c r="E123" s="32"/>
    </row>
    <row r="124" spans="5:5" ht="21" hidden="1"/>
    <row r="125" spans="5:5" ht="21" hidden="1"/>
    <row r="126" spans="5:5" ht="17.45" hidden="1" customHeight="1"/>
    <row r="127" spans="5:5" ht="17.45" hidden="1" customHeight="1"/>
    <row r="128" spans="5:5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</sheetData>
  <mergeCells count="9">
    <mergeCell ref="A38:C38"/>
    <mergeCell ref="A50:B50"/>
    <mergeCell ref="A51:B51"/>
    <mergeCell ref="A1:F1"/>
    <mergeCell ref="A2:F2"/>
    <mergeCell ref="A3:E3"/>
    <mergeCell ref="A35:B35"/>
    <mergeCell ref="A36:B36"/>
    <mergeCell ref="A37:B37"/>
  </mergeCells>
  <printOptions horizontalCentered="1"/>
  <pageMargins left="0.118110236220472" right="0.118110236220472" top="0.78740157480314998" bottom="0.35433070866141703" header="0.47244094488188998" footer="3.9370078740157501E-2"/>
  <pageSetup paperSize="9" scale="98" orientation="landscape" r:id="rId1"/>
  <headerFooter alignWithMargins="0"/>
  <rowBreaks count="1" manualBreakCount="1"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F135"/>
  <sheetViews>
    <sheetView rightToLeft="1" tabSelected="1" view="pageBreakPreview" zoomScale="84" zoomScaleSheetLayoutView="84" workbookViewId="0">
      <selection activeCell="B30" sqref="B30"/>
    </sheetView>
  </sheetViews>
  <sheetFormatPr defaultRowHeight="17.45" customHeight="1"/>
  <cols>
    <col min="1" max="1" width="7.7109375" style="1" customWidth="1"/>
    <col min="2" max="2" width="48.140625" style="1" customWidth="1"/>
    <col min="3" max="3" width="14.42578125" style="1" customWidth="1"/>
    <col min="4" max="4" width="9" style="1" customWidth="1"/>
    <col min="5" max="5" width="48.140625" style="1" customWidth="1"/>
    <col min="6" max="6" width="13.7109375" style="1" customWidth="1"/>
    <col min="7" max="7" width="9.140625" style="1"/>
    <col min="8" max="9" width="10" style="1" bestFit="1" customWidth="1"/>
    <col min="10" max="16384" width="9.140625" style="1"/>
  </cols>
  <sheetData>
    <row r="1" spans="1:6" ht="16.5" customHeight="1">
      <c r="A1" s="98" t="s">
        <v>92</v>
      </c>
      <c r="B1" s="98"/>
      <c r="C1" s="98"/>
      <c r="D1" s="98"/>
      <c r="E1" s="98"/>
      <c r="F1" s="98"/>
    </row>
    <row r="2" spans="1:6" ht="16.5" customHeight="1">
      <c r="A2" s="99" t="s">
        <v>104</v>
      </c>
      <c r="B2" s="99"/>
      <c r="C2" s="99"/>
      <c r="D2" s="99"/>
      <c r="E2" s="99"/>
      <c r="F2" s="99"/>
    </row>
    <row r="3" spans="1:6" ht="16.5" customHeight="1" thickBot="1">
      <c r="A3" s="100"/>
      <c r="B3" s="100"/>
      <c r="C3" s="100"/>
      <c r="D3" s="100"/>
      <c r="E3" s="100"/>
      <c r="F3" s="2" t="s">
        <v>1</v>
      </c>
    </row>
    <row r="4" spans="1:6" ht="16.5" customHeight="1" thickBot="1">
      <c r="A4" s="33" t="s">
        <v>2</v>
      </c>
      <c r="B4" s="34" t="s">
        <v>3</v>
      </c>
      <c r="C4" s="35" t="s">
        <v>82</v>
      </c>
      <c r="D4" s="33" t="s">
        <v>2</v>
      </c>
      <c r="E4" s="36" t="s">
        <v>5</v>
      </c>
      <c r="F4" s="35" t="s">
        <v>93</v>
      </c>
    </row>
    <row r="5" spans="1:6" ht="16.5" customHeight="1">
      <c r="A5" s="37">
        <v>100</v>
      </c>
      <c r="B5" s="7" t="s">
        <v>7</v>
      </c>
      <c r="C5" s="8">
        <f>'[1]السمنت الجنوبية '!C5+'[1]صناعة التعدين'!C5</f>
        <v>2652997</v>
      </c>
      <c r="D5" s="37">
        <v>2100</v>
      </c>
      <c r="E5" s="7" t="s">
        <v>8</v>
      </c>
      <c r="F5" s="8">
        <f>'[1]السمنت الجنوبية '!F5+'[1]صناعة التعدين'!F5</f>
        <v>199185144</v>
      </c>
    </row>
    <row r="6" spans="1:6" ht="16.5" customHeight="1">
      <c r="A6" s="38">
        <v>200</v>
      </c>
      <c r="B6" s="10" t="s">
        <v>9</v>
      </c>
      <c r="C6" s="8">
        <f>'[1]السمنت الجنوبية '!C6+'[1]صناعة التعدين'!C6</f>
        <v>-35414270</v>
      </c>
      <c r="D6" s="38">
        <v>2200</v>
      </c>
      <c r="E6" s="10" t="s">
        <v>10</v>
      </c>
      <c r="F6" s="8">
        <f>'[1]السمنت الجنوبية '!F6+'[1]صناعة التعدين'!F6</f>
        <v>24250973</v>
      </c>
    </row>
    <row r="7" spans="1:6" ht="16.5" customHeight="1">
      <c r="A7" s="38">
        <v>300</v>
      </c>
      <c r="B7" s="10" t="s">
        <v>11</v>
      </c>
      <c r="C7" s="8">
        <f>'[1]السمنت الجنوبية '!C7+'[1]صناعة التعدين'!C7</f>
        <v>0</v>
      </c>
      <c r="D7" s="38">
        <v>2300</v>
      </c>
      <c r="E7" s="10" t="s">
        <v>12</v>
      </c>
      <c r="F7" s="8">
        <f>'[1]السمنت الجنوبية '!F7+'[1]صناعة التعدين'!F7</f>
        <v>92102573</v>
      </c>
    </row>
    <row r="8" spans="1:6" ht="16.5" customHeight="1">
      <c r="A8" s="38">
        <v>400</v>
      </c>
      <c r="B8" s="10" t="s">
        <v>13</v>
      </c>
      <c r="C8" s="8">
        <f>'[1]السمنت الجنوبية '!C8+'[1]صناعة التعدين'!C8</f>
        <v>-32761273</v>
      </c>
      <c r="D8" s="38">
        <v>2310</v>
      </c>
      <c r="E8" s="10" t="s">
        <v>14</v>
      </c>
      <c r="F8" s="8">
        <f>'[1]السمنت الجنوبية '!F8+'[1]صناعة التعدين'!F8</f>
        <v>13820227</v>
      </c>
    </row>
    <row r="9" spans="1:6" ht="16.5" customHeight="1">
      <c r="A9" s="38">
        <v>500</v>
      </c>
      <c r="B9" s="10" t="s">
        <v>15</v>
      </c>
      <c r="C9" s="8">
        <f>'[1]السمنت الجنوبية '!C9+'[1]صناعة التعدين'!C9</f>
        <v>53704</v>
      </c>
      <c r="D9" s="38">
        <v>2320</v>
      </c>
      <c r="E9" s="10" t="s">
        <v>16</v>
      </c>
      <c r="F9" s="8">
        <f>'[1]السمنت الجنوبية '!F9+'[1]صناعة التعدين'!F9</f>
        <v>78282346</v>
      </c>
    </row>
    <row r="10" spans="1:6" ht="16.5" customHeight="1">
      <c r="A10" s="38">
        <v>600</v>
      </c>
      <c r="B10" s="10" t="s">
        <v>17</v>
      </c>
      <c r="C10" s="8">
        <f>'[1]السمنت الجنوبية '!C10+'[1]صناعة التعدين'!C10</f>
        <v>154847013</v>
      </c>
      <c r="D10" s="38">
        <v>2400</v>
      </c>
      <c r="E10" s="10" t="s">
        <v>18</v>
      </c>
      <c r="F10" s="8">
        <f>'[1]السمنت الجنوبية '!F10+'[1]صناعة التعدين'!F10</f>
        <v>108036519</v>
      </c>
    </row>
    <row r="11" spans="1:6" ht="16.5" customHeight="1">
      <c r="A11" s="38">
        <v>700</v>
      </c>
      <c r="B11" s="10" t="s">
        <v>19</v>
      </c>
      <c r="C11" s="8">
        <f>'[1]السمنت الجنوبية '!C11+'[1]صناعة التعدين'!C11</f>
        <v>122139444</v>
      </c>
      <c r="D11" s="38">
        <v>2500</v>
      </c>
      <c r="E11" s="10" t="s">
        <v>20</v>
      </c>
      <c r="F11" s="8">
        <f>'[1]السمنت الجنوبية '!F11+'[1]صناعة التعدين'!F11</f>
        <v>0</v>
      </c>
    </row>
    <row r="12" spans="1:6" ht="16.5" customHeight="1">
      <c r="A12" s="38">
        <v>800</v>
      </c>
      <c r="B12" s="10" t="s">
        <v>21</v>
      </c>
      <c r="C12" s="8">
        <f>'[1]السمنت الجنوبية '!C12+'[1]صناعة التعدين'!C12</f>
        <v>184599580</v>
      </c>
      <c r="D12" s="38">
        <v>2600</v>
      </c>
      <c r="E12" s="10" t="s">
        <v>22</v>
      </c>
      <c r="F12" s="8">
        <f>'[1]السمنت الجنوبية '!F12+'[1]صناعة التعدين'!F12</f>
        <v>0</v>
      </c>
    </row>
    <row r="13" spans="1:6" ht="16.5" customHeight="1">
      <c r="A13" s="38">
        <v>900</v>
      </c>
      <c r="B13" s="10" t="s">
        <v>23</v>
      </c>
      <c r="C13" s="8">
        <f>'[1]السمنت الجنوبية '!C13+'[1]صناعة التعدين'!C13</f>
        <v>306739024</v>
      </c>
      <c r="D13" s="38">
        <v>2700</v>
      </c>
      <c r="E13" s="10" t="s">
        <v>24</v>
      </c>
      <c r="F13" s="8">
        <f>'[1]السمنت الجنوبية '!F13+'[1]صناعة التعدين'!F13</f>
        <v>108036519</v>
      </c>
    </row>
    <row r="14" spans="1:6" ht="16.5" customHeight="1">
      <c r="A14" s="38">
        <v>1000</v>
      </c>
      <c r="B14" s="10" t="s">
        <v>25</v>
      </c>
      <c r="C14" s="8">
        <f>'[1]السمنت الجنوبية '!C14+'[1]صناعة التعدين'!C14</f>
        <v>205537218</v>
      </c>
      <c r="D14" s="38">
        <v>2800</v>
      </c>
      <c r="E14" s="10" t="s">
        <v>26</v>
      </c>
      <c r="F14" s="8">
        <f>'[1]السمنت الجنوبية '!F14+'[1]صناعة التعدين'!F14</f>
        <v>64065384</v>
      </c>
    </row>
    <row r="15" spans="1:6" ht="16.5" customHeight="1">
      <c r="A15" s="38">
        <v>1010</v>
      </c>
      <c r="B15" s="10" t="s">
        <v>27</v>
      </c>
      <c r="C15" s="8">
        <f>'[1]السمنت الجنوبية '!C15+'[1]صناعة التعدين'!C15</f>
        <v>17898899</v>
      </c>
      <c r="D15" s="38">
        <v>2900</v>
      </c>
      <c r="E15" s="10" t="s">
        <v>28</v>
      </c>
      <c r="F15" s="8">
        <f>'[1]السمنت الجنوبية '!F15+'[1]صناعة التعدين'!F15</f>
        <v>43971135</v>
      </c>
    </row>
    <row r="16" spans="1:6" ht="16.5" customHeight="1">
      <c r="A16" s="38">
        <v>1100</v>
      </c>
      <c r="B16" s="10" t="s">
        <v>29</v>
      </c>
      <c r="C16" s="8">
        <f>'[1]السمنت الجنوبية '!C16+'[1]صناعة التعدين'!C16</f>
        <v>77601838</v>
      </c>
      <c r="D16" s="38">
        <v>3000</v>
      </c>
      <c r="E16" s="10" t="s">
        <v>30</v>
      </c>
      <c r="F16" s="8">
        <f>'[1]السمنت الجنوبية '!F16+'[1]صناعة التعدين'!F16</f>
        <v>40354</v>
      </c>
    </row>
    <row r="17" spans="1:6" ht="16.5" customHeight="1">
      <c r="A17" s="38">
        <v>1200</v>
      </c>
      <c r="B17" s="10" t="s">
        <v>31</v>
      </c>
      <c r="C17" s="8">
        <f>'[1]السمنت الجنوبية '!C17+'[1]صناعة التعدين'!C17</f>
        <v>145834279</v>
      </c>
      <c r="D17" s="38">
        <v>3100</v>
      </c>
      <c r="E17" s="10" t="s">
        <v>32</v>
      </c>
      <c r="F17" s="8">
        <f>'[1]السمنت الجنوبية '!F17+'[1]صناعة التعدين'!F17</f>
        <v>7051</v>
      </c>
    </row>
    <row r="18" spans="1:6" ht="16.5" customHeight="1">
      <c r="A18" s="38">
        <v>1300</v>
      </c>
      <c r="B18" s="10" t="s">
        <v>33</v>
      </c>
      <c r="C18" s="8">
        <f>'[1]السمنت الجنوبية '!C18+'[1]صناعة التعدين'!C18</f>
        <v>95392187</v>
      </c>
      <c r="D18" s="38">
        <v>3200</v>
      </c>
      <c r="E18" s="10" t="s">
        <v>34</v>
      </c>
      <c r="F18" s="8">
        <f>'[1]السمنت الجنوبية '!F18+'[1]صناعة التعدين'!F18</f>
        <v>43937832</v>
      </c>
    </row>
    <row r="19" spans="1:6" ht="16.5" customHeight="1">
      <c r="A19" s="38">
        <v>1310</v>
      </c>
      <c r="B19" s="10" t="s">
        <v>35</v>
      </c>
      <c r="C19" s="8">
        <f>'[1]السمنت الجنوبية '!C19+'[1]صناعة التعدين'!C19</f>
        <v>60345162</v>
      </c>
      <c r="D19" s="38">
        <v>3300</v>
      </c>
      <c r="E19" s="10" t="s">
        <v>36</v>
      </c>
      <c r="F19" s="8">
        <f>'[1]السمنت الجنوبية '!F19+'[1]صناعة التعدين'!F19</f>
        <v>13136826</v>
      </c>
    </row>
    <row r="20" spans="1:6" ht="16.5" customHeight="1">
      <c r="A20" s="38">
        <v>1320</v>
      </c>
      <c r="B20" s="10" t="s">
        <v>37</v>
      </c>
      <c r="C20" s="8">
        <f>'[1]السمنت الجنوبية '!C20+'[1]صناعة التعدين'!C20</f>
        <v>18336522</v>
      </c>
      <c r="D20" s="38">
        <v>3400</v>
      </c>
      <c r="E20" s="10" t="s">
        <v>38</v>
      </c>
      <c r="F20" s="8">
        <f>'[1]السمنت الجنوبية '!F20+'[1]صناعة التعدين'!F20</f>
        <v>30801006</v>
      </c>
    </row>
    <row r="21" spans="1:6" ht="16.5" customHeight="1">
      <c r="A21" s="38">
        <v>1330</v>
      </c>
      <c r="B21" s="10" t="s">
        <v>39</v>
      </c>
      <c r="C21" s="8">
        <f>'[1]السمنت الجنوبية '!C21+'[1]صناعة التعدين'!C21</f>
        <v>3771117</v>
      </c>
      <c r="D21" s="38">
        <v>3500</v>
      </c>
      <c r="E21" s="10" t="s">
        <v>40</v>
      </c>
      <c r="F21" s="8">
        <f>'[1]السمنت الجنوبية '!F21+'[1]صناعة التعدين'!F21</f>
        <v>5047840</v>
      </c>
    </row>
    <row r="22" spans="1:6" ht="16.5" customHeight="1">
      <c r="A22" s="38">
        <v>1340</v>
      </c>
      <c r="B22" s="10" t="s">
        <v>41</v>
      </c>
      <c r="C22" s="8">
        <f>'[1]السمنت الجنوبية '!C22+'[1]صناعة التعدين'!C22</f>
        <v>0</v>
      </c>
      <c r="D22" s="38">
        <v>3600</v>
      </c>
      <c r="E22" s="10" t="s">
        <v>42</v>
      </c>
      <c r="F22" s="8">
        <f>'[1]السمنت الجنوبية '!F22+'[1]صناعة التعدين'!F22</f>
        <v>35848846</v>
      </c>
    </row>
    <row r="23" spans="1:6" ht="16.5" customHeight="1">
      <c r="A23" s="38">
        <v>1350</v>
      </c>
      <c r="B23" s="10" t="s">
        <v>43</v>
      </c>
      <c r="C23" s="8">
        <f>'[1]السمنت الجنوبية '!C23+'[1]صناعة التعدين'!C23</f>
        <v>7247741</v>
      </c>
      <c r="D23" s="38">
        <v>3620</v>
      </c>
      <c r="E23" s="10" t="s">
        <v>44</v>
      </c>
      <c r="F23" s="8">
        <f>'[1]السمنت الجنوبية '!F23+'[1]صناعة التعدين'!F23</f>
        <v>-36594037</v>
      </c>
    </row>
    <row r="24" spans="1:6" ht="16.5" customHeight="1">
      <c r="A24" s="38">
        <v>1360</v>
      </c>
      <c r="B24" s="10" t="s">
        <v>45</v>
      </c>
      <c r="C24" s="8">
        <f>'[1]السمنت الجنوبية '!C24+'[1]صناعة التعدين'!C24</f>
        <v>5691645</v>
      </c>
      <c r="D24" s="38">
        <v>3621</v>
      </c>
      <c r="E24" s="10" t="s">
        <v>9</v>
      </c>
      <c r="F24" s="8">
        <f>'[1]السمنت الجنوبية '!F24+'[1]صناعة التعدين'!F24</f>
        <v>-36594037</v>
      </c>
    </row>
    <row r="25" spans="1:6" ht="16.5" customHeight="1">
      <c r="A25" s="38">
        <v>1400</v>
      </c>
      <c r="B25" s="10" t="s">
        <v>46</v>
      </c>
      <c r="C25" s="8">
        <f>'[1]السمنت الجنوبية '!C25+'[1]صناعة التعدين'!C25</f>
        <v>41647892</v>
      </c>
      <c r="D25" s="38">
        <v>3622</v>
      </c>
      <c r="E25" s="10" t="s">
        <v>47</v>
      </c>
      <c r="F25" s="8">
        <f>'[1]السمنت الجنوبية '!F25+'[1]صناعة التعدين'!F25</f>
        <v>0</v>
      </c>
    </row>
    <row r="26" spans="1:6" ht="16.5" customHeight="1">
      <c r="A26" s="38">
        <v>1500</v>
      </c>
      <c r="B26" s="10" t="s">
        <v>48</v>
      </c>
      <c r="C26" s="8">
        <f>'[1]السمنت الجنوبية '!C26+'[1]صناعة التعدين'!C26</f>
        <v>23790666</v>
      </c>
      <c r="D26" s="38">
        <v>3623</v>
      </c>
      <c r="E26" s="10" t="s">
        <v>49</v>
      </c>
      <c r="F26" s="8">
        <f>'[1]السمنت الجنوبية '!F26+'[1]صناعة التعدين'!F26</f>
        <v>0</v>
      </c>
    </row>
    <row r="27" spans="1:6" ht="16.5" customHeight="1">
      <c r="A27" s="38">
        <v>1600</v>
      </c>
      <c r="B27" s="10" t="s">
        <v>50</v>
      </c>
      <c r="C27" s="8">
        <f>'[1]السمنت الجنوبية '!C27+'[1]صناعة التعدين'!C27</f>
        <v>160830745</v>
      </c>
      <c r="D27" s="38">
        <v>3630</v>
      </c>
      <c r="E27" s="10" t="s">
        <v>51</v>
      </c>
      <c r="F27" s="8">
        <f>'[1]السمنت الجنوبية '!F27+'[1]صناعة التعدين'!F27</f>
        <v>71929233</v>
      </c>
    </row>
    <row r="28" spans="1:6" ht="16.5" customHeight="1">
      <c r="A28" s="38">
        <v>1700</v>
      </c>
      <c r="B28" s="10" t="s">
        <v>52</v>
      </c>
      <c r="C28" s="8">
        <f>'[1]السمنت الجنوبية '!C28+'[1]صناعة التعدين'!C28</f>
        <v>-23768835</v>
      </c>
      <c r="D28" s="38">
        <v>3640</v>
      </c>
      <c r="E28" s="10" t="s">
        <v>53</v>
      </c>
      <c r="F28" s="8">
        <f>'[1]السمنت الجنوبية '!F28+'[1]صناعة التعدين'!F28</f>
        <v>0</v>
      </c>
    </row>
    <row r="29" spans="1:6" ht="16.5" customHeight="1">
      <c r="A29" s="38">
        <v>1800</v>
      </c>
      <c r="B29" s="10" t="s">
        <v>54</v>
      </c>
      <c r="C29" s="8">
        <f>'[1]السمنت الجنوبية '!C29+'[1]صناعة التعدين'!C29</f>
        <v>74000</v>
      </c>
      <c r="D29" s="38">
        <v>3650</v>
      </c>
      <c r="E29" s="10" t="s">
        <v>55</v>
      </c>
      <c r="F29" s="8">
        <f>'[1]السمنت الجنوبية '!F29+'[1]صناعة التعدين'!F29</f>
        <v>513650</v>
      </c>
    </row>
    <row r="30" spans="1:6" ht="16.5" customHeight="1">
      <c r="A30" s="38">
        <v>1900</v>
      </c>
      <c r="B30" s="10" t="s">
        <v>56</v>
      </c>
      <c r="C30" s="8">
        <f>'[1]السمنت الجنوبية '!C30+'[1]صناعة التعدين'!C30</f>
        <v>122139444</v>
      </c>
      <c r="D30" s="38">
        <v>3700</v>
      </c>
      <c r="E30" s="10" t="s">
        <v>57</v>
      </c>
      <c r="F30" s="8">
        <f>'[1]السمنت الجنوبية '!F30+'[1]صناعة التعدين'!F30</f>
        <v>71929233</v>
      </c>
    </row>
    <row r="31" spans="1:6" ht="25.5" customHeight="1">
      <c r="A31" s="38">
        <v>2000</v>
      </c>
      <c r="B31" s="39" t="s">
        <v>58</v>
      </c>
      <c r="C31" s="8">
        <f>'[1]السمنت الجنوبية '!C31+'[1]صناعة التعدين'!C31</f>
        <v>306739024</v>
      </c>
      <c r="D31" s="38">
        <v>3800</v>
      </c>
      <c r="E31" s="10" t="s">
        <v>59</v>
      </c>
      <c r="F31" s="8">
        <f>'[1]السمنت الجنوبية '!F31+'[1]صناعة التعدين'!F31</f>
        <v>-41128227</v>
      </c>
    </row>
    <row r="32" spans="1:6" ht="17.45" hidden="1" customHeight="1">
      <c r="A32" s="47"/>
      <c r="B32" s="48"/>
      <c r="C32" s="47"/>
      <c r="D32" s="47"/>
      <c r="E32" s="49"/>
      <c r="F32" s="69"/>
    </row>
    <row r="33" spans="1:6" ht="17.45" hidden="1" customHeight="1">
      <c r="A33" s="70"/>
      <c r="B33" s="70"/>
      <c r="C33" s="71">
        <f>C13-C31</f>
        <v>0</v>
      </c>
      <c r="D33" s="70"/>
      <c r="E33" s="72">
        <f>F23+F27+F28+F29</f>
        <v>35848846</v>
      </c>
      <c r="F33" s="73"/>
    </row>
    <row r="34" spans="1:6" ht="17.45" hidden="1" customHeight="1">
      <c r="A34" s="101" t="s">
        <v>83</v>
      </c>
      <c r="B34" s="101"/>
      <c r="C34" s="52">
        <f>F22-E33</f>
        <v>0</v>
      </c>
    </row>
    <row r="35" spans="1:6" ht="17.45" hidden="1" customHeight="1">
      <c r="A35" s="101" t="s">
        <v>61</v>
      </c>
      <c r="B35" s="101"/>
    </row>
    <row r="36" spans="1:6" ht="17.45" hidden="1" customHeight="1">
      <c r="A36" s="101" t="s">
        <v>94</v>
      </c>
      <c r="B36" s="101"/>
    </row>
    <row r="37" spans="1:6" ht="17.45" hidden="1" customHeight="1" thickBot="1">
      <c r="A37" s="108" t="s">
        <v>86</v>
      </c>
      <c r="B37" s="108"/>
    </row>
    <row r="38" spans="1:6" ht="17.45" hidden="1" customHeight="1" thickBot="1">
      <c r="A38" s="95" t="s">
        <v>64</v>
      </c>
      <c r="B38" s="95"/>
      <c r="C38" s="95"/>
    </row>
    <row r="39" spans="1:6" ht="17.45" hidden="1" customHeight="1" thickBot="1">
      <c r="A39" s="23" t="s">
        <v>65</v>
      </c>
      <c r="B39" s="24"/>
      <c r="C39" s="25" t="s">
        <v>66</v>
      </c>
      <c r="D39" s="25" t="s">
        <v>67</v>
      </c>
    </row>
    <row r="40" spans="1:6" ht="17.45" hidden="1" customHeight="1" thickBot="1">
      <c r="A40" s="26" t="s">
        <v>68</v>
      </c>
      <c r="B40" s="27"/>
      <c r="C40" s="28">
        <f>F13/F30</f>
        <v>1.5019834703367405</v>
      </c>
      <c r="D40" s="28"/>
    </row>
    <row r="41" spans="1:6" ht="17.45" hidden="1" customHeight="1" thickBot="1">
      <c r="A41" s="26" t="s">
        <v>69</v>
      </c>
      <c r="B41" s="27"/>
      <c r="C41" s="28">
        <f>F13/C14</f>
        <v>0.52562995671178148</v>
      </c>
      <c r="D41" s="28"/>
    </row>
    <row r="42" spans="1:6" ht="17.45" hidden="1" customHeight="1" thickBot="1">
      <c r="A42" s="26" t="s">
        <v>70</v>
      </c>
      <c r="B42" s="27"/>
      <c r="C42" s="28">
        <f>C27/C12</f>
        <v>0.87124112091695982</v>
      </c>
      <c r="D42" s="28"/>
    </row>
    <row r="43" spans="1:6" ht="17.45" hidden="1" customHeight="1" thickBot="1">
      <c r="A43" s="26" t="s">
        <v>71</v>
      </c>
      <c r="B43" s="27"/>
      <c r="C43" s="28">
        <f>C26/C12</f>
        <v>0.12887714045719931</v>
      </c>
      <c r="D43" s="28"/>
    </row>
    <row r="44" spans="1:6" ht="17.45" hidden="1" customHeight="1" thickBot="1">
      <c r="A44" s="26" t="s">
        <v>72</v>
      </c>
      <c r="B44" s="27"/>
      <c r="C44" s="28"/>
      <c r="D44" s="28">
        <f>F23/C30*100</f>
        <v>-29.960867514674455</v>
      </c>
    </row>
    <row r="45" spans="1:6" ht="17.45" hidden="1" customHeight="1" thickBot="1">
      <c r="A45" s="26" t="s">
        <v>73</v>
      </c>
      <c r="B45" s="27"/>
      <c r="C45" s="28"/>
      <c r="D45" s="28">
        <f>C10/C31*100</f>
        <v>50.481680152962859</v>
      </c>
    </row>
    <row r="46" spans="1:6" ht="17.45" hidden="1" customHeight="1" thickBot="1">
      <c r="A46" s="26" t="s">
        <v>74</v>
      </c>
      <c r="B46" s="27"/>
      <c r="C46" s="28">
        <f>C30/F20</f>
        <v>3.9654368431992122</v>
      </c>
      <c r="D46" s="28"/>
    </row>
    <row r="47" spans="1:6" ht="17.45" hidden="1" customHeight="1" thickBot="1">
      <c r="A47" s="26" t="s">
        <v>75</v>
      </c>
      <c r="B47" s="27"/>
      <c r="C47" s="28">
        <f>F23/F18</f>
        <v>-0.83285941372801464</v>
      </c>
      <c r="D47" s="28"/>
    </row>
    <row r="48" spans="1:6" ht="17.45" hidden="1" customHeight="1" thickBot="1">
      <c r="A48" s="26" t="s">
        <v>76</v>
      </c>
      <c r="B48" s="27"/>
      <c r="C48" s="28"/>
      <c r="D48" s="28">
        <f>C8/C31*100</f>
        <v>-10.680503762703502</v>
      </c>
    </row>
    <row r="49" spans="1:4" ht="17.45" hidden="1" customHeight="1" thickBot="1">
      <c r="A49" s="26" t="s">
        <v>77</v>
      </c>
      <c r="B49" s="27"/>
      <c r="C49" s="28">
        <f>F23/C5</f>
        <v>-13.79347093117708</v>
      </c>
      <c r="D49" s="28"/>
    </row>
    <row r="50" spans="1:4" ht="17.45" hidden="1" customHeight="1" thickBot="1">
      <c r="A50" s="96" t="s">
        <v>78</v>
      </c>
      <c r="B50" s="96"/>
      <c r="C50" s="30">
        <f>F13/C53</f>
        <v>1.9119336643116775</v>
      </c>
      <c r="D50" s="30"/>
    </row>
    <row r="51" spans="1:4" ht="17.45" hidden="1" customHeight="1" thickBot="1">
      <c r="A51" s="97" t="s">
        <v>79</v>
      </c>
      <c r="B51" s="97"/>
      <c r="C51" s="30">
        <f>F10/C18</f>
        <v>1.1325510232824414</v>
      </c>
      <c r="D51" s="30"/>
    </row>
    <row r="52" spans="1:4" ht="17.45" hidden="1" customHeight="1"/>
    <row r="53" spans="1:4" ht="17.45" hidden="1" customHeight="1">
      <c r="A53" s="1" t="s">
        <v>80</v>
      </c>
      <c r="C53" s="1">
        <f>'[1]السمنت الجنوبية '!C103+'[1]صناعة التعدين'!C103</f>
        <v>56506416</v>
      </c>
    </row>
    <row r="54" spans="1:4" ht="17.45" hidden="1" customHeight="1">
      <c r="A54" s="1" t="s">
        <v>80</v>
      </c>
    </row>
    <row r="55" spans="1:4" ht="17.45" hidden="1" customHeight="1"/>
    <row r="56" spans="1:4" ht="17.45" hidden="1" customHeight="1">
      <c r="C56" s="1">
        <v>0</v>
      </c>
    </row>
    <row r="57" spans="1:4" ht="17.45" hidden="1" customHeight="1"/>
    <row r="58" spans="1:4" ht="17.45" hidden="1" customHeight="1"/>
    <row r="59" spans="1:4" ht="17.45" hidden="1" customHeight="1"/>
    <row r="60" spans="1:4" ht="17.45" hidden="1" customHeight="1"/>
    <row r="61" spans="1:4" ht="17.45" hidden="1" customHeight="1"/>
    <row r="62" spans="1:4" ht="17.45" hidden="1" customHeight="1"/>
    <row r="63" spans="1:4" ht="17.45" hidden="1" customHeight="1"/>
    <row r="64" spans="1:4" ht="17.45" hidden="1" customHeight="1"/>
    <row r="65" ht="17.45" hidden="1" customHeight="1"/>
    <row r="66" ht="17.45" hidden="1" customHeight="1"/>
    <row r="67" ht="17.45" hidden="1" customHeight="1"/>
    <row r="68" ht="17.45" hidden="1" customHeight="1"/>
    <row r="69" ht="17.45" hidden="1" customHeight="1"/>
    <row r="70" ht="17.45" hidden="1" customHeight="1"/>
    <row r="71" ht="17.45" hidden="1" customHeight="1"/>
    <row r="72" ht="17.45" hidden="1" customHeight="1"/>
    <row r="73" ht="17.45" hidden="1" customHeight="1"/>
    <row r="74" ht="17.45" hidden="1" customHeight="1"/>
    <row r="75" ht="17.45" hidden="1" customHeight="1"/>
    <row r="76" ht="17.45" hidden="1" customHeight="1"/>
    <row r="77" ht="17.45" hidden="1" customHeight="1"/>
    <row r="78" ht="17.45" hidden="1" customHeight="1"/>
    <row r="79" ht="17.45" hidden="1" customHeight="1"/>
    <row r="80" ht="17.45" hidden="1" customHeight="1"/>
    <row r="81" ht="17.45" hidden="1" customHeight="1"/>
    <row r="82" ht="17.45" hidden="1" customHeight="1"/>
    <row r="83" ht="17.45" hidden="1" customHeight="1"/>
    <row r="84" ht="17.45" hidden="1" customHeight="1"/>
    <row r="85" ht="17.45" hidden="1" customHeight="1"/>
    <row r="86" ht="17.45" hidden="1" customHeight="1"/>
    <row r="87" ht="17.45" hidden="1" customHeight="1"/>
    <row r="88" ht="17.45" hidden="1" customHeight="1"/>
    <row r="89" ht="17.45" hidden="1" customHeight="1"/>
    <row r="90" ht="17.45" hidden="1" customHeight="1"/>
    <row r="91" ht="17.45" hidden="1" customHeight="1"/>
    <row r="92" ht="17.45" hidden="1" customHeight="1"/>
    <row r="93" ht="17.45" hidden="1" customHeight="1"/>
    <row r="94" ht="17.45" hidden="1" customHeight="1"/>
    <row r="95" ht="17.45" hidden="1" customHeight="1"/>
    <row r="9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spans="5:5" ht="17.45" hidden="1" customHeight="1"/>
    <row r="114" spans="5:5" ht="17.45" hidden="1" customHeight="1"/>
    <row r="115" spans="5:5" ht="17.45" hidden="1" customHeight="1"/>
    <row r="116" spans="5:5" ht="17.45" hidden="1" customHeight="1"/>
    <row r="117" spans="5:5" ht="17.45" hidden="1" customHeight="1"/>
    <row r="118" spans="5:5" ht="17.45" hidden="1" customHeight="1"/>
    <row r="119" spans="5:5" ht="17.45" hidden="1" customHeight="1"/>
    <row r="120" spans="5:5" ht="17.45" hidden="1" customHeight="1"/>
    <row r="121" spans="5:5" ht="17.45" hidden="1" customHeight="1"/>
    <row r="122" spans="5:5" ht="17.45" hidden="1" customHeight="1"/>
    <row r="123" spans="5:5" ht="17.45" hidden="1" customHeight="1">
      <c r="E123" s="32"/>
    </row>
    <row r="124" spans="5:5" ht="21" hidden="1"/>
    <row r="125" spans="5:5" ht="21" hidden="1"/>
    <row r="126" spans="5:5" ht="17.45" hidden="1" customHeight="1"/>
    <row r="127" spans="5:5" ht="17.45" hidden="1" customHeight="1"/>
    <row r="128" spans="5:5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</sheetData>
  <mergeCells count="10">
    <mergeCell ref="A37:B37"/>
    <mergeCell ref="A38:C38"/>
    <mergeCell ref="A50:B50"/>
    <mergeCell ref="A51:B51"/>
    <mergeCell ref="A1:F1"/>
    <mergeCell ref="A2:F2"/>
    <mergeCell ref="A3:E3"/>
    <mergeCell ref="A34:B34"/>
    <mergeCell ref="A35:B35"/>
    <mergeCell ref="A36:B36"/>
  </mergeCells>
  <printOptions horizontalCentered="1"/>
  <pageMargins left="0.118110236220472" right="0.118110236220472" top="0.90551181102362199" bottom="0.35433070866141703" header="0.66929133858267698" footer="3.9370078740157501E-2"/>
  <pageSetup paperSize="9" scale="98" orientation="landscape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135"/>
  <sheetViews>
    <sheetView rightToLeft="1" tabSelected="1" view="pageBreakPreview" zoomScale="84" zoomScaleSheetLayoutView="84" workbookViewId="0">
      <selection activeCell="B30" sqref="B30"/>
    </sheetView>
  </sheetViews>
  <sheetFormatPr defaultRowHeight="17.45" customHeight="1"/>
  <cols>
    <col min="1" max="1" width="7.7109375" style="1" customWidth="1"/>
    <col min="2" max="2" width="48.140625" style="1" customWidth="1"/>
    <col min="3" max="3" width="18.28515625" style="1" customWidth="1"/>
    <col min="4" max="4" width="9" style="1" customWidth="1"/>
    <col min="5" max="5" width="48.140625" style="1" customWidth="1"/>
    <col min="6" max="6" width="13.7109375" style="1" customWidth="1"/>
    <col min="7" max="7" width="9.140625" style="1"/>
    <col min="8" max="9" width="10" style="1" bestFit="1" customWidth="1"/>
    <col min="10" max="16384" width="9.140625" style="1"/>
  </cols>
  <sheetData>
    <row r="1" spans="1:6" ht="16.5" customHeight="1">
      <c r="A1" s="98" t="s">
        <v>95</v>
      </c>
      <c r="B1" s="98"/>
      <c r="C1" s="98"/>
      <c r="D1" s="98"/>
      <c r="E1" s="98"/>
      <c r="F1" s="98"/>
    </row>
    <row r="2" spans="1:6" ht="16.5" customHeight="1">
      <c r="A2" s="99" t="s">
        <v>105</v>
      </c>
      <c r="B2" s="99"/>
      <c r="C2" s="99"/>
      <c r="D2" s="99"/>
      <c r="E2" s="99"/>
      <c r="F2" s="99"/>
    </row>
    <row r="3" spans="1:6" ht="16.5" customHeight="1" thickBot="1">
      <c r="A3" s="100"/>
      <c r="B3" s="100"/>
      <c r="C3" s="100"/>
      <c r="D3" s="100"/>
      <c r="E3" s="100"/>
      <c r="F3" s="2" t="s">
        <v>1</v>
      </c>
    </row>
    <row r="4" spans="1:6" ht="16.5" customHeight="1" thickBot="1">
      <c r="A4" s="33" t="s">
        <v>2</v>
      </c>
      <c r="B4" s="34" t="s">
        <v>3</v>
      </c>
      <c r="C4" s="35" t="s">
        <v>4</v>
      </c>
      <c r="D4" s="33" t="s">
        <v>2</v>
      </c>
      <c r="E4" s="36" t="s">
        <v>5</v>
      </c>
      <c r="F4" s="35" t="s">
        <v>4</v>
      </c>
    </row>
    <row r="5" spans="1:6" ht="16.5" customHeight="1">
      <c r="A5" s="37">
        <v>100</v>
      </c>
      <c r="B5" s="7" t="s">
        <v>7</v>
      </c>
      <c r="C5" s="8">
        <f>[1]نصر!C5+'[1]الحديد والصلب'!C5+'[1]شركة حمورابي'!C5+[1]الفولاذية!C5+[1]سيارات!C5+[1]اور!C5+[1]ديالى!C5+'[1]ميكانيكية الاسكندرية (2)'!C5+'[1]شركة الفارس'!C5+'[1]شركة التحدي'!C5+'[1]ابن ماجد'!C5</f>
        <v>48732516</v>
      </c>
      <c r="D5" s="37">
        <v>2100</v>
      </c>
      <c r="E5" s="7" t="s">
        <v>8</v>
      </c>
      <c r="F5" s="8">
        <f>[1]نصر!F5+'[1]الحديد والصلب'!F5+'[1]شركة حمورابي'!F5+[1]الفولاذية!F5+[1]سيارات!F5+[1]اور!F5+[1]ديالى!F5+'[1]ميكانيكية الاسكندرية (2)'!F5+'[1]شركة الفارس'!F5+'[1]شركة التحدي'!F5+'[1]ابن ماجد'!F5</f>
        <v>274525264</v>
      </c>
    </row>
    <row r="6" spans="1:6" ht="16.5" customHeight="1">
      <c r="A6" s="38">
        <v>200</v>
      </c>
      <c r="B6" s="10" t="s">
        <v>9</v>
      </c>
      <c r="C6" s="8">
        <f>[1]نصر!C6+'[1]الحديد والصلب'!C6+'[1]شركة حمورابي'!C6+[1]الفولاذية!C6+[1]سيارات!C6+[1]اور!C6+[1]ديالى!C6+'[1]ميكانيكية الاسكندرية (2)'!C6+'[1]شركة الفارس'!C6+'[1]شركة التحدي'!C6+'[1]ابن ماجد'!C6</f>
        <v>-817256745</v>
      </c>
      <c r="D6" s="38">
        <v>2200</v>
      </c>
      <c r="E6" s="10" t="s">
        <v>10</v>
      </c>
      <c r="F6" s="8">
        <f>[1]نصر!F6+'[1]الحديد والصلب'!F6+'[1]شركة حمورابي'!F6+[1]الفولاذية!F6+[1]سيارات!F6+[1]اور!F6+[1]ديالى!F6+'[1]ميكانيكية الاسكندرية (2)'!F6+'[1]شركة الفارس'!F6+'[1]شركة التحدي'!F6+'[1]ابن ماجد'!F6</f>
        <v>70211118</v>
      </c>
    </row>
    <row r="7" spans="1:6" ht="16.5" customHeight="1">
      <c r="A7" s="38">
        <v>300</v>
      </c>
      <c r="B7" s="10" t="s">
        <v>11</v>
      </c>
      <c r="C7" s="8">
        <f>[1]نصر!C7+'[1]الحديد والصلب'!C7+'[1]شركة حمورابي'!C7+[1]الفولاذية!C7+[1]سيارات!C7+[1]اور!C7+[1]ديالى!C7+'[1]ميكانيكية الاسكندرية (2)'!C7+'[1]شركة الفارس'!C7+'[1]شركة التحدي'!C7+'[1]ابن ماجد'!C7</f>
        <v>0</v>
      </c>
      <c r="D7" s="38">
        <v>2300</v>
      </c>
      <c r="E7" s="10" t="s">
        <v>12</v>
      </c>
      <c r="F7" s="8">
        <f>[1]نصر!F7+'[1]الحديد والصلب'!F7+'[1]شركة حمورابي'!F7+[1]الفولاذية!F7+[1]سيارات!F7+[1]اور!F7+[1]ديالى!F7+'[1]ميكانيكية الاسكندرية (2)'!F7+'[1]شركة الفارس'!F7+'[1]شركة التحدي'!F7+'[1]ابن ماجد'!F7</f>
        <v>538330382</v>
      </c>
    </row>
    <row r="8" spans="1:6" ht="16.5" customHeight="1">
      <c r="A8" s="38">
        <v>400</v>
      </c>
      <c r="B8" s="10" t="s">
        <v>13</v>
      </c>
      <c r="C8" s="8">
        <f>[1]نصر!C8+'[1]الحديد والصلب'!C8+'[1]شركة حمورابي'!C8+[1]الفولاذية!C8+[1]سيارات!C8+[1]اور!C8+[1]ديالى!C8+'[1]ميكانيكية الاسكندرية (2)'!C8+'[1]شركة الفارس'!C8+'[1]شركة التحدي'!C8+'[1]ابن ماجد'!C8</f>
        <v>-768524229</v>
      </c>
      <c r="D8" s="38">
        <v>2310</v>
      </c>
      <c r="E8" s="10" t="s">
        <v>14</v>
      </c>
      <c r="F8" s="8">
        <f>[1]نصر!F8+'[1]الحديد والصلب'!F8+'[1]شركة حمورابي'!F8+[1]الفولاذية!F8+[1]سيارات!F8+[1]اور!F8+[1]ديالى!F8+'[1]ميكانيكية الاسكندرية (2)'!F8+'[1]شركة الفارس'!F8+'[1]شركة التحدي'!F8+'[1]ابن ماجد'!F8</f>
        <v>155678001</v>
      </c>
    </row>
    <row r="9" spans="1:6" ht="16.5" customHeight="1">
      <c r="A9" s="38">
        <v>500</v>
      </c>
      <c r="B9" s="10" t="s">
        <v>15</v>
      </c>
      <c r="C9" s="8">
        <f>[1]نصر!C9+'[1]الحديد والصلب'!C9+'[1]شركة حمورابي'!C9+[1]الفولاذية!C9+[1]سيارات!C9+[1]اور!C9+[1]ديالى!C9+'[1]ميكانيكية الاسكندرية (2)'!C9+'[1]شركة الفارس'!C9+'[1]شركة التحدي'!C9+'[1]ابن ماجد'!C9</f>
        <v>0</v>
      </c>
      <c r="D9" s="38">
        <v>2320</v>
      </c>
      <c r="E9" s="10" t="s">
        <v>16</v>
      </c>
      <c r="F9" s="8">
        <f>[1]نصر!F9+'[1]الحديد والصلب'!F9+'[1]شركة حمورابي'!F9+[1]الفولاذية!F9+[1]سيارات!F9+[1]اور!F9+[1]ديالى!F9+'[1]ميكانيكية الاسكندرية (2)'!F9+'[1]شركة الفارس'!F9+'[1]شركة التحدي'!F9+'[1]ابن ماجد'!F9</f>
        <v>382652381</v>
      </c>
    </row>
    <row r="10" spans="1:6" ht="16.5" customHeight="1">
      <c r="A10" s="38">
        <v>600</v>
      </c>
      <c r="B10" s="10" t="s">
        <v>17</v>
      </c>
      <c r="C10" s="8">
        <f>[1]نصر!C10+'[1]الحديد والصلب'!C10+'[1]شركة حمورابي'!C10+[1]الفولاذية!C10+[1]سيارات!C10+[1]اور!C10+[1]ديالى!C10+'[1]ميكانيكية الاسكندرية (2)'!C10+'[1]شركة الفارس'!C10+'[1]شركة التحدي'!C10+'[1]ابن ماجد'!C10</f>
        <v>893936506</v>
      </c>
      <c r="D10" s="38">
        <v>2400</v>
      </c>
      <c r="E10" s="10" t="s">
        <v>18</v>
      </c>
      <c r="F10" s="8">
        <f>[1]نصر!F10+'[1]الحديد والصلب'!F10+'[1]شركة حمورابي'!F10+[1]الفولاذية!F10+[1]سيارات!F10+[1]اور!F10+[1]ديالى!F10+'[1]ميكانيكية الاسكندرية (2)'!F10+'[1]شركة الفارس'!F10+'[1]شركة التحدي'!F10+'[1]ابن ماجد'!F10</f>
        <v>145763760</v>
      </c>
    </row>
    <row r="11" spans="1:6" ht="16.5" customHeight="1">
      <c r="A11" s="38">
        <v>700</v>
      </c>
      <c r="B11" s="10" t="s">
        <v>19</v>
      </c>
      <c r="C11" s="8">
        <f>[1]نصر!C11+'[1]الحديد والصلب'!C11+'[1]شركة حمورابي'!C11+[1]الفولاذية!C11+[1]سيارات!C11+[1]اور!C11+[1]ديالى!C11+'[1]ميكانيكية الاسكندرية (2)'!C11+'[1]شركة الفارس'!C11+'[1]شركة التحدي'!C11+'[1]ابن ماجد'!C11</f>
        <v>125412277</v>
      </c>
      <c r="D11" s="38">
        <v>2500</v>
      </c>
      <c r="E11" s="10" t="s">
        <v>20</v>
      </c>
      <c r="F11" s="8">
        <f>[1]نصر!F11+'[1]الحديد والصلب'!F11+'[1]شركة حمورابي'!F11+[1]الفولاذية!F11+[1]سيارات!F11+[1]اور!F11+[1]ديالى!F11+'[1]ميكانيكية الاسكندرية (2)'!F11+'[1]شركة الفارس'!F11+'[1]شركة التحدي'!F11+'[1]ابن ماجد'!F11</f>
        <v>19899</v>
      </c>
    </row>
    <row r="12" spans="1:6" ht="16.5" customHeight="1">
      <c r="A12" s="38">
        <v>800</v>
      </c>
      <c r="B12" s="10" t="s">
        <v>21</v>
      </c>
      <c r="C12" s="8">
        <f>[1]نصر!C12+'[1]الحديد والصلب'!C12+'[1]شركة حمورابي'!C12+[1]الفولاذية!C12+[1]سيارات!C12+[1]اور!C12+[1]ديالى!C12+'[1]ميكانيكية الاسكندرية (2)'!C12+'[1]شركة الفارس'!C12+'[1]شركة التحدي'!C12+'[1]ابن ماجد'!C12</f>
        <v>1204845338</v>
      </c>
      <c r="D12" s="38">
        <v>2600</v>
      </c>
      <c r="E12" s="10" t="s">
        <v>22</v>
      </c>
      <c r="F12" s="8">
        <f>[1]نصر!F12+'[1]الحديد والصلب'!F12+'[1]شركة حمورابي'!F12+[1]الفولاذية!F12+[1]سيارات!F12+[1]اور!F12+[1]ديالى!F12+'[1]ميكانيكية الاسكندرية (2)'!F12+'[1]شركة الفارس'!F12+'[1]شركة التحدي'!F12+'[1]ابن ماجد'!F12</f>
        <v>31393525</v>
      </c>
    </row>
    <row r="13" spans="1:6" ht="16.5" customHeight="1">
      <c r="A13" s="38">
        <v>900</v>
      </c>
      <c r="B13" s="10" t="s">
        <v>23</v>
      </c>
      <c r="C13" s="8">
        <f>[1]نصر!C13+'[1]الحديد والصلب'!C13+'[1]شركة حمورابي'!C13+[1]الفولاذية!C13+[1]سيارات!C13+[1]اور!C13+[1]ديالى!C13+'[1]ميكانيكية الاسكندرية (2)'!C13+'[1]شركة الفارس'!C13+'[1]شركة التحدي'!C13+'[1]ابن ماجد'!C13</f>
        <v>1330257615</v>
      </c>
      <c r="D13" s="38">
        <v>2700</v>
      </c>
      <c r="E13" s="10" t="s">
        <v>24</v>
      </c>
      <c r="F13" s="8">
        <f>[1]نصر!F13+'[1]الحديد والصلب'!F13+'[1]شركة حمورابي'!F13+[1]الفولاذية!F13+[1]سيارات!F13+[1]اور!F13+[1]ديالى!F13+'[1]ميكانيكية الاسكندرية (2)'!F13+'[1]شركة الفارس'!F13+'[1]شركة التحدي'!F13+'[1]ابن ماجد'!F13</f>
        <v>177177184</v>
      </c>
    </row>
    <row r="14" spans="1:6" ht="16.5" customHeight="1">
      <c r="A14" s="38">
        <v>1000</v>
      </c>
      <c r="B14" s="10" t="s">
        <v>25</v>
      </c>
      <c r="C14" s="8">
        <f>[1]نصر!C14+'[1]الحديد والصلب'!C14+'[1]شركة حمورابي'!C14+[1]الفولاذية!C14+[1]سيارات!C14+[1]اور!C14+[1]ديالى!C14+'[1]ميكانيكية الاسكندرية (2)'!C14+'[1]شركة الفارس'!C14+'[1]شركة التحدي'!C14+'[1]ابن ماجد'!C14</f>
        <v>263144436</v>
      </c>
      <c r="D14" s="38">
        <v>2800</v>
      </c>
      <c r="E14" s="10" t="s">
        <v>26</v>
      </c>
      <c r="F14" s="8">
        <f>[1]نصر!F14+'[1]الحديد والصلب'!F14+'[1]شركة حمورابي'!F14+[1]الفولاذية!F14+[1]سيارات!F14+[1]اور!F14+[1]ديالى!F14+'[1]ميكانيكية الاسكندرية (2)'!F14+'[1]شركة الفارس'!F14+'[1]شركة التحدي'!F14+'[1]ابن ماجد'!F14</f>
        <v>140661984</v>
      </c>
    </row>
    <row r="15" spans="1:6" ht="16.5" customHeight="1">
      <c r="A15" s="38">
        <v>1010</v>
      </c>
      <c r="B15" s="10" t="s">
        <v>27</v>
      </c>
      <c r="C15" s="8">
        <f>[1]نصر!C15+'[1]الحديد والصلب'!C15+'[1]شركة حمورابي'!C15+[1]الفولاذية!C15+[1]سيارات!C15+[1]اور!C15+[1]ديالى!C15+'[1]ميكانيكية الاسكندرية (2)'!C15+'[1]شركة الفارس'!C15+'[1]شركة التحدي'!C15+'[1]ابن ماجد'!C15</f>
        <v>18587294</v>
      </c>
      <c r="D15" s="38">
        <v>2900</v>
      </c>
      <c r="E15" s="10" t="s">
        <v>28</v>
      </c>
      <c r="F15" s="8">
        <f>[1]نصر!F15+'[1]الحديد والصلب'!F15+'[1]شركة حمورابي'!F15+[1]الفولاذية!F15+[1]سيارات!F15+[1]اور!F15+[1]ديالى!F15+'[1]ميكانيكية الاسكندرية (2)'!F15+'[1]شركة الفارس'!F15+'[1]شركة التحدي'!F15+'[1]ابن ماجد'!F15</f>
        <v>36515200</v>
      </c>
    </row>
    <row r="16" spans="1:6" ht="16.5" customHeight="1">
      <c r="A16" s="38">
        <v>1100</v>
      </c>
      <c r="B16" s="10" t="s">
        <v>29</v>
      </c>
      <c r="C16" s="8">
        <f>[1]نصر!C16+'[1]الحديد والصلب'!C16+'[1]شركة حمورابي'!C16+[1]الفولاذية!C16+[1]سيارات!C16+[1]اور!C16+[1]ديالى!C16+'[1]ميكانيكية الاسكندرية (2)'!C16+'[1]شركة الفارس'!C16+'[1]شركة التحدي'!C16+'[1]ابن ماجد'!C16</f>
        <v>87645635</v>
      </c>
      <c r="D16" s="38">
        <v>3000</v>
      </c>
      <c r="E16" s="10" t="s">
        <v>30</v>
      </c>
      <c r="F16" s="8">
        <f>[1]نصر!F16+'[1]الحديد والصلب'!F16+'[1]شركة حمورابي'!F16+[1]الفولاذية!F16+[1]سيارات!F16+[1]اور!F16+[1]ديالى!F16+'[1]ميكانيكية الاسكندرية (2)'!F16+'[1]شركة الفارس'!F16+'[1]شركة التحدي'!F16+'[1]ابن ماجد'!F16</f>
        <v>0</v>
      </c>
    </row>
    <row r="17" spans="1:6" ht="16.5" customHeight="1">
      <c r="A17" s="38">
        <v>1200</v>
      </c>
      <c r="B17" s="10" t="s">
        <v>31</v>
      </c>
      <c r="C17" s="8">
        <f>[1]نصر!C17+'[1]الحديد والصلب'!C17+'[1]شركة حمورابي'!C17+[1]الفولاذية!C17+[1]سيارات!C17+[1]اور!C17+[1]ديالى!C17+'[1]ميكانيكية الاسكندرية (2)'!C17+'[1]شركة الفارس'!C17+'[1]شركة التحدي'!C17+'[1]ابن ماجد'!C17</f>
        <v>194086095</v>
      </c>
      <c r="D17" s="38">
        <v>3100</v>
      </c>
      <c r="E17" s="10" t="s">
        <v>32</v>
      </c>
      <c r="F17" s="8">
        <f>[1]نصر!F17+'[1]الحديد والصلب'!F17+'[1]شركة حمورابي'!F17+[1]الفولاذية!F17+[1]سيارات!F17+[1]اور!F17+[1]ديالى!F17+'[1]ميكانيكية الاسكندرية (2)'!F17+'[1]شركة الفارس'!F17+'[1]شركة التحدي'!F17+'[1]ابن ماجد'!F17</f>
        <v>0</v>
      </c>
    </row>
    <row r="18" spans="1:6" ht="16.5" customHeight="1">
      <c r="A18" s="38">
        <v>1300</v>
      </c>
      <c r="B18" s="10" t="s">
        <v>33</v>
      </c>
      <c r="C18" s="8">
        <f>[1]نصر!C18+'[1]الحديد والصلب'!C18+'[1]شركة حمورابي'!C18+[1]الفولاذية!C18+[1]سيارات!C18+[1]اور!C18+[1]ديالى!C18+'[1]ميكانيكية الاسكندرية (2)'!C18+'[1]شركة الفارس'!C18+'[1]شركة التحدي'!C18+'[1]ابن ماجد'!C18</f>
        <v>407624668</v>
      </c>
      <c r="D18" s="38">
        <v>3200</v>
      </c>
      <c r="E18" s="10" t="s">
        <v>34</v>
      </c>
      <c r="F18" s="8">
        <f>[1]نصر!F18+'[1]الحديد والصلب'!F18+'[1]شركة حمورابي'!F18+[1]الفولاذية!F18+[1]سيارات!F18+[1]اور!F18+[1]ديالى!F18+'[1]ميكانيكية الاسكندرية (2)'!F18+'[1]شركة الفارس'!F18+'[1]شركة التحدي'!F18+'[1]ابن ماجد'!F18</f>
        <v>36515200</v>
      </c>
    </row>
    <row r="19" spans="1:6" ht="16.5" customHeight="1">
      <c r="A19" s="38">
        <v>1310</v>
      </c>
      <c r="B19" s="10" t="s">
        <v>35</v>
      </c>
      <c r="C19" s="8">
        <f>[1]نصر!C19+'[1]الحديد والصلب'!C19+'[1]شركة حمورابي'!C19+[1]الفولاذية!C19+[1]سيارات!C19+[1]اور!C19+[1]ديالى!C19+'[1]ميكانيكية الاسكندرية (2)'!C19+'[1]شركة الفارس'!C19+'[1]شركة التحدي'!C19+'[1]ابن ماجد'!C19</f>
        <v>195368439</v>
      </c>
      <c r="D19" s="38">
        <v>3300</v>
      </c>
      <c r="E19" s="10" t="s">
        <v>36</v>
      </c>
      <c r="F19" s="8">
        <f>[1]نصر!F19+'[1]الحديد والصلب'!F19+'[1]شركة حمورابي'!F19+[1]الفولاذية!F19+[1]سيارات!F19+[1]اور!F19+[1]ديالى!F19+'[1]ميكانيكية الاسكندرية (2)'!F19+'[1]شركة الفارس'!F19+'[1]شركة التحدي'!F19+'[1]ابن ماجد'!F19</f>
        <v>19475183</v>
      </c>
    </row>
    <row r="20" spans="1:6" ht="16.5" customHeight="1">
      <c r="A20" s="38">
        <v>1320</v>
      </c>
      <c r="B20" s="10" t="s">
        <v>37</v>
      </c>
      <c r="C20" s="8">
        <f>[1]نصر!C20+'[1]الحديد والصلب'!C20+'[1]شركة حمورابي'!C20+[1]الفولاذية!C20+[1]سيارات!C20+[1]اور!C20+[1]ديالى!C20+'[1]ميكانيكية الاسكندرية (2)'!C20+'[1]شركة الفارس'!C20+'[1]شركة التحدي'!C20+'[1]ابن ماجد'!C20</f>
        <v>45513499</v>
      </c>
      <c r="D20" s="38">
        <v>3400</v>
      </c>
      <c r="E20" s="10" t="s">
        <v>38</v>
      </c>
      <c r="F20" s="8">
        <f>[1]نصر!F20+'[1]الحديد والصلب'!F20+'[1]شركة حمورابي'!F20+[1]الفولاذية!F20+[1]سيارات!F20+[1]اور!F20+[1]ديالى!F20+'[1]ميكانيكية الاسكندرية (2)'!F20+'[1]شركة الفارس'!F20+'[1]شركة التحدي'!F20+'[1]ابن ماجد'!F20</f>
        <v>17040017</v>
      </c>
    </row>
    <row r="21" spans="1:6" ht="16.5" customHeight="1">
      <c r="A21" s="38">
        <v>1330</v>
      </c>
      <c r="B21" s="10" t="s">
        <v>39</v>
      </c>
      <c r="C21" s="8">
        <f>[1]نصر!C21+'[1]الحديد والصلب'!C21+'[1]شركة حمورابي'!C21+[1]الفولاذية!C21+[1]سيارات!C21+[1]اور!C21+[1]ديالى!C21+'[1]ميكانيكية الاسكندرية (2)'!C21+'[1]شركة الفارس'!C21+'[1]شركة التحدي'!C21+'[1]ابن ماجد'!C21</f>
        <v>133485038</v>
      </c>
      <c r="D21" s="38">
        <v>3500</v>
      </c>
      <c r="E21" s="10" t="s">
        <v>40</v>
      </c>
      <c r="F21" s="8">
        <f>[1]نصر!F21+'[1]الحديد والصلب'!F21+'[1]شركة حمورابي'!F21+[1]الفولاذية!F21+[1]سيارات!F21+[1]اور!F21+[1]ديالى!F21+'[1]ميكانيكية الاسكندرية (2)'!F21+'[1]شركة الفارس'!F21+'[1]شركة التحدي'!F21+'[1]ابن ماجد'!F21</f>
        <v>52788095</v>
      </c>
    </row>
    <row r="22" spans="1:6" ht="16.5" customHeight="1">
      <c r="A22" s="38">
        <v>1340</v>
      </c>
      <c r="B22" s="10" t="s">
        <v>41</v>
      </c>
      <c r="C22" s="8">
        <f>[1]نصر!C22+'[1]الحديد والصلب'!C22+'[1]شركة حمورابي'!C22+[1]الفولاذية!C22+[1]سيارات!C22+[1]اور!C22+[1]ديالى!C22+'[1]ميكانيكية الاسكندرية (2)'!C22+'[1]شركة الفارس'!C22+'[1]شركة التحدي'!C22+'[1]ابن ماجد'!C22</f>
        <v>139696</v>
      </c>
      <c r="D22" s="38">
        <v>3600</v>
      </c>
      <c r="E22" s="10" t="s">
        <v>42</v>
      </c>
      <c r="F22" s="8">
        <f>[1]نصر!F22+'[1]الحديد والصلب'!F22+'[1]شركة حمورابي'!F22+[1]الفولاذية!F22+[1]سيارات!F22+[1]اور!F22+[1]ديالى!F22+'[1]ميكانيكية الاسكندرية (2)'!F22+'[1]شركة الفارس'!F22+'[1]شركة التحدي'!F22+'[1]ابن ماجد'!F22</f>
        <v>69828112</v>
      </c>
    </row>
    <row r="23" spans="1:6" ht="16.5" customHeight="1">
      <c r="A23" s="38">
        <v>1350</v>
      </c>
      <c r="B23" s="10" t="s">
        <v>43</v>
      </c>
      <c r="C23" s="8">
        <f>[1]نصر!C23+'[1]الحديد والصلب'!C23+'[1]شركة حمورابي'!C23+[1]الفولاذية!C23+[1]سيارات!C23+[1]اور!C23+[1]ديالى!C23+'[1]ميكانيكية الاسكندرية (2)'!C23+'[1]شركة الفارس'!C23+'[1]شركة التحدي'!C23+'[1]ابن ماجد'!C23</f>
        <v>19401444</v>
      </c>
      <c r="D23" s="38">
        <v>3620</v>
      </c>
      <c r="E23" s="10" t="s">
        <v>44</v>
      </c>
      <c r="F23" s="8">
        <f>[1]نصر!F23+'[1]الحديد والصلب'!F23+'[1]شركة حمورابي'!F23+[1]الفولاذية!F23+[1]سيارات!F23+[1]اور!F23+[1]ديالى!F23+'[1]ميكانيكية الاسكندرية (2)'!F23+'[1]شركة الفارس'!F23+'[1]شركة التحدي'!F23+'[1]ابن ماجد'!F23</f>
        <v>-190338239</v>
      </c>
    </row>
    <row r="24" spans="1:6" ht="16.5" customHeight="1">
      <c r="A24" s="38">
        <v>1360</v>
      </c>
      <c r="B24" s="10" t="s">
        <v>45</v>
      </c>
      <c r="C24" s="8">
        <f>[1]نصر!C24+'[1]الحديد والصلب'!C24+'[1]شركة حمورابي'!C24+[1]الفولاذية!C24+[1]سيارات!C24+[1]اور!C24+[1]ديالى!C24+'[1]ميكانيكية الاسكندرية (2)'!C24+'[1]شركة الفارس'!C24+'[1]شركة التحدي'!C24+'[1]ابن ماجد'!C24</f>
        <v>13716552</v>
      </c>
      <c r="D24" s="38">
        <v>3621</v>
      </c>
      <c r="E24" s="10" t="s">
        <v>9</v>
      </c>
      <c r="F24" s="8">
        <f>[1]نصر!F24+'[1]الحديد والصلب'!F24+'[1]شركة حمورابي'!F24+[1]الفولاذية!F24+[1]سيارات!F24+[1]اور!F24+[1]ديالى!F24+'[1]ميكانيكية الاسكندرية (2)'!F24+'[1]شركة الفارس'!F24+'[1]شركة التحدي'!F24+'[1]ابن ماجد'!F24</f>
        <v>-190338239</v>
      </c>
    </row>
    <row r="25" spans="1:6" ht="16.5" customHeight="1">
      <c r="A25" s="38">
        <v>1400</v>
      </c>
      <c r="B25" s="10" t="s">
        <v>46</v>
      </c>
      <c r="C25" s="8">
        <f>[1]نصر!C25+'[1]الحديد والصلب'!C25+'[1]شركة حمورابي'!C25+[1]الفولاذية!C25+[1]سيارات!C25+[1]اور!C25+[1]ديالى!C25+'[1]ميكانيكية الاسكندرية (2)'!C25+'[1]شركة الفارس'!C25+'[1]شركة التحدي'!C25+'[1]ابن ماجد'!C25</f>
        <v>662040509</v>
      </c>
      <c r="D25" s="38">
        <v>3622</v>
      </c>
      <c r="E25" s="10" t="s">
        <v>47</v>
      </c>
      <c r="F25" s="8">
        <f>[1]نصر!F25+'[1]الحديد والصلب'!F25+'[1]شركة حمورابي'!F25+[1]الفولاذية!F25+[1]سيارات!F25+[1]اور!F25+[1]ديالى!F25+'[1]ميكانيكية الاسكندرية (2)'!F25+'[1]شركة الفارس'!F25+'[1]شركة التحدي'!F25+'[1]ابن ماجد'!F25</f>
        <v>0</v>
      </c>
    </row>
    <row r="26" spans="1:6" ht="16.5" customHeight="1">
      <c r="A26" s="38">
        <v>1500</v>
      </c>
      <c r="B26" s="10" t="s">
        <v>48</v>
      </c>
      <c r="C26" s="8">
        <f>[1]نصر!C26+'[1]الحديد والصلب'!C26+'[1]شركة حمورابي'!C26+[1]الفولاذية!C26+[1]سيارات!C26+[1]اور!C26+[1]ديالى!C26+'[1]ميكانيكية الاسكندرية (2)'!C26+'[1]شركة الفارس'!C26+'[1]شركة التحدي'!C26+'[1]ابن ماجد'!C26</f>
        <v>65188523</v>
      </c>
      <c r="D26" s="38">
        <v>3623</v>
      </c>
      <c r="E26" s="10" t="s">
        <v>49</v>
      </c>
      <c r="F26" s="8">
        <f>[1]نصر!F26+'[1]الحديد والصلب'!F26+'[1]شركة حمورابي'!F26+[1]الفولاذية!F26+[1]سيارات!F26+[1]اور!F26+[1]ديالى!F26+'[1]ميكانيكية الاسكندرية (2)'!F26+'[1]شركة الفارس'!F26+'[1]شركة التحدي'!F26+'[1]ابن ماجد'!F26</f>
        <v>0</v>
      </c>
    </row>
    <row r="27" spans="1:6" ht="16.5" customHeight="1">
      <c r="A27" s="38">
        <v>1600</v>
      </c>
      <c r="B27" s="10" t="s">
        <v>50</v>
      </c>
      <c r="C27" s="8">
        <f>[1]نصر!C27+'[1]الحديد والصلب'!C27+'[1]شركة حمورابي'!C27+[1]الفولاذية!C27+[1]سيارات!C27+[1]اور!C27+[1]ديالى!C27+'[1]ميكانيكية الاسكندرية (2)'!C27+'[1]شركة الفارس'!C27+'[1]شركة التحدي'!C27+'[1]ابن ماجد'!C27</f>
        <v>1134853700</v>
      </c>
      <c r="D27" s="38">
        <v>3630</v>
      </c>
      <c r="E27" s="10" t="s">
        <v>51</v>
      </c>
      <c r="F27" s="8">
        <f>[1]نصر!F27+'[1]الحديد والصلب'!F27+'[1]شركة حمورابي'!F27+[1]الفولاذية!F27+[1]سيارات!F27+[1]اور!F27+[1]ديالى!F27+'[1]ميكانيكية الاسكندرية (2)'!F27+'[1]شركة الفارس'!F27+'[1]شركة التحدي'!F27+'[1]ابن ماجد'!F27</f>
        <v>260214470</v>
      </c>
    </row>
    <row r="28" spans="1:6" ht="16.5" customHeight="1">
      <c r="A28" s="38">
        <v>1700</v>
      </c>
      <c r="B28" s="10" t="s">
        <v>52</v>
      </c>
      <c r="C28" s="8">
        <f>[1]نصر!C28+'[1]الحديد والصلب'!C28+'[1]شركة حمورابي'!C28+[1]الفولاذية!C28+[1]سيارات!C28+[1]اور!C28+[1]ديالى!C28+'[1]ميكانيكية الاسكندرية (2)'!C28+'[1]شركة الفارس'!C28+'[1]شركة التحدي'!C28+'[1]ابن ماجد'!C28</f>
        <v>-69991638</v>
      </c>
      <c r="D28" s="38">
        <v>3640</v>
      </c>
      <c r="E28" s="10" t="s">
        <v>53</v>
      </c>
      <c r="F28" s="8">
        <f>[1]نصر!F28+'[1]الحديد والصلب'!F28+'[1]شركة حمورابي'!F28+[1]الفولاذية!F28+[1]سيارات!F28+[1]اور!F28+[1]ديالى!F28+'[1]ميكانيكية الاسكندرية (2)'!F28+'[1]شركة الفارس'!F28+'[1]شركة التحدي'!F28+'[1]ابن ماجد'!F28</f>
        <v>-22497</v>
      </c>
    </row>
    <row r="29" spans="1:6" ht="17.25" customHeight="1">
      <c r="A29" s="38">
        <v>1800</v>
      </c>
      <c r="B29" s="10" t="s">
        <v>54</v>
      </c>
      <c r="C29" s="8">
        <f>[1]نصر!C29+'[1]الحديد والصلب'!C29+'[1]شركة حمورابي'!C29+[1]الفولاذية!C29+[1]سيارات!C29+[1]اور!C29+[1]ديالى!C29+'[1]ميكانيكية الاسكندرية (2)'!C29+'[1]شركة الفارس'!C29+'[1]شركة التحدي'!C29+'[1]ابن ماجد'!C29</f>
        <v>1317820</v>
      </c>
      <c r="D29" s="38">
        <v>3650</v>
      </c>
      <c r="E29" s="10" t="s">
        <v>55</v>
      </c>
      <c r="F29" s="8">
        <f>[1]نصر!F29+'[1]الحديد والصلب'!F29+'[1]شركة حمورابي'!F29+[1]الفولاذية!F29+[1]سيارات!F29+[1]اور!F29+[1]ديالى!F29+'[1]ميكانيكية الاسكندرية (2)'!F29+'[1]شركة الفارس'!F29+'[1]شركة التحدي'!F29+'[1]ابن ماجد'!F29</f>
        <v>-25622</v>
      </c>
    </row>
    <row r="30" spans="1:6" ht="16.5" customHeight="1">
      <c r="A30" s="38">
        <v>1900</v>
      </c>
      <c r="B30" s="10" t="s">
        <v>56</v>
      </c>
      <c r="C30" s="8">
        <f>[1]نصر!C30+'[1]الحديد والصلب'!C30+'[1]شركة حمورابي'!C30+[1]الفولاذية!C30+[1]سيارات!C30+[1]اور!C30+[1]ديالى!C30+'[1]ميكانيكية الاسكندرية (2)'!C30+'[1]شركة الفارس'!C30+'[1]شركة التحدي'!C30+'[1]ابن ماجد'!C30</f>
        <v>125412277</v>
      </c>
      <c r="D30" s="38">
        <v>3700</v>
      </c>
      <c r="E30" s="10" t="s">
        <v>57</v>
      </c>
      <c r="F30" s="8">
        <f>[1]نصر!F30+'[1]الحديد والصلب'!F30+'[1]شركة حمورابي'!F30+[1]الفولاذية!F30+[1]سيارات!F30+[1]اور!F30+[1]ديالى!F30+'[1]ميكانيكية الاسكندرية (2)'!F30+'[1]شركة الفارس'!F30+'[1]شركة التحدي'!F30+'[1]ابن ماجد'!F30</f>
        <v>260214470</v>
      </c>
    </row>
    <row r="31" spans="1:6" ht="25.5" customHeight="1">
      <c r="A31" s="38">
        <v>2000</v>
      </c>
      <c r="B31" s="39" t="s">
        <v>58</v>
      </c>
      <c r="C31" s="8">
        <f>[1]نصر!C31+'[1]الحديد والصلب'!C31+'[1]شركة حمورابي'!C31+[1]الفولاذية!C31+[1]سيارات!C31+[1]اور!C31+[1]ديالى!C31+'[1]ميكانيكية الاسكندرية (2)'!C31+'[1]شركة الفارس'!C31+'[1]شركة التحدي'!C31+'[1]ابن ماجد'!C31</f>
        <v>1330257615</v>
      </c>
      <c r="D31" s="38">
        <v>3800</v>
      </c>
      <c r="E31" s="10" t="s">
        <v>59</v>
      </c>
      <c r="F31" s="8">
        <f>[1]نصر!F31+'[1]الحديد والصلب'!F31+'[1]شركة حمورابي'!F31+[1]الفولاذية!F31+[1]سيارات!F31+[1]اور!F31+[1]ديالى!F31+'[1]ميكانيكية الاسكندرية (2)'!F31+'[1]شركة الفارس'!F31+'[1]شركة التحدي'!F31+'[1]ابن ماجد'!F31</f>
        <v>-243174453</v>
      </c>
    </row>
    <row r="32" spans="1:6" ht="17.45" hidden="1" customHeight="1">
      <c r="A32" s="11"/>
      <c r="B32" s="12"/>
      <c r="C32" s="11"/>
      <c r="D32" s="11"/>
      <c r="E32" s="13"/>
      <c r="F32" s="40"/>
    </row>
    <row r="33" spans="1:5" ht="17.45" hidden="1" customHeight="1">
      <c r="A33" s="15"/>
      <c r="B33" s="15"/>
      <c r="C33" s="16">
        <f>C13-C31</f>
        <v>0</v>
      </c>
      <c r="D33" s="15"/>
      <c r="E33" s="74">
        <f>F27+F28+F29+F23</f>
        <v>69828112</v>
      </c>
    </row>
    <row r="34" spans="1:5" ht="17.45" hidden="1" customHeight="1">
      <c r="A34" s="101" t="s">
        <v>83</v>
      </c>
      <c r="B34" s="101"/>
      <c r="C34" s="75">
        <f>F22-E33</f>
        <v>0</v>
      </c>
    </row>
    <row r="35" spans="1:5" ht="17.45" hidden="1" customHeight="1">
      <c r="A35" s="101" t="s">
        <v>61</v>
      </c>
      <c r="B35" s="101"/>
      <c r="C35" s="20"/>
    </row>
    <row r="36" spans="1:5" ht="17.45" hidden="1" customHeight="1">
      <c r="A36" s="101" t="s">
        <v>96</v>
      </c>
      <c r="B36" s="101"/>
      <c r="C36" s="20"/>
    </row>
    <row r="37" spans="1:5" ht="17.45" hidden="1" customHeight="1">
      <c r="A37" s="102" t="s">
        <v>97</v>
      </c>
      <c r="B37" s="102"/>
      <c r="C37" s="20"/>
    </row>
    <row r="38" spans="1:5" ht="17.45" hidden="1" customHeight="1" thickBot="1">
      <c r="A38" s="104" t="s">
        <v>64</v>
      </c>
      <c r="B38" s="104"/>
      <c r="C38" s="104"/>
      <c r="D38" s="76"/>
    </row>
    <row r="39" spans="1:5" ht="17.45" hidden="1" customHeight="1" thickBot="1">
      <c r="A39" s="23" t="s">
        <v>65</v>
      </c>
      <c r="B39" s="24"/>
      <c r="C39" s="25" t="s">
        <v>66</v>
      </c>
      <c r="D39" s="25" t="s">
        <v>67</v>
      </c>
    </row>
    <row r="40" spans="1:5" ht="17.45" hidden="1" customHeight="1" thickBot="1">
      <c r="A40" s="26" t="s">
        <v>68</v>
      </c>
      <c r="B40" s="27"/>
      <c r="C40" s="28">
        <f>F13/F30</f>
        <v>0.68088905278787915</v>
      </c>
      <c r="D40" s="28"/>
    </row>
    <row r="41" spans="1:5" ht="17.45" hidden="1" customHeight="1" thickBot="1">
      <c r="A41" s="26" t="s">
        <v>69</v>
      </c>
      <c r="B41" s="27"/>
      <c r="C41" s="28">
        <f>F13/C14</f>
        <v>0.67330773431211743</v>
      </c>
      <c r="D41" s="28"/>
    </row>
    <row r="42" spans="1:5" ht="17.45" hidden="1" customHeight="1" thickBot="1">
      <c r="A42" s="26" t="s">
        <v>70</v>
      </c>
      <c r="B42" s="27"/>
      <c r="C42" s="28">
        <f>C27/C12</f>
        <v>0.94190819701706807</v>
      </c>
      <c r="D42" s="28"/>
    </row>
    <row r="43" spans="1:5" ht="17.45" hidden="1" customHeight="1" thickBot="1">
      <c r="A43" s="26" t="s">
        <v>71</v>
      </c>
      <c r="B43" s="27"/>
      <c r="C43" s="28">
        <f>C26/C12</f>
        <v>5.4105303763062738E-2</v>
      </c>
      <c r="D43" s="28"/>
    </row>
    <row r="44" spans="1:5" ht="17.45" hidden="1" customHeight="1" thickBot="1">
      <c r="A44" s="26" t="s">
        <v>72</v>
      </c>
      <c r="B44" s="27"/>
      <c r="C44" s="28"/>
      <c r="D44" s="28">
        <f>F23/C30*100</f>
        <v>-151.77002088878427</v>
      </c>
    </row>
    <row r="45" spans="1:5" ht="17.45" hidden="1" customHeight="1" thickBot="1">
      <c r="A45" s="26" t="s">
        <v>73</v>
      </c>
      <c r="B45" s="27"/>
      <c r="C45" s="28"/>
      <c r="D45" s="28">
        <f>C10/C31*100</f>
        <v>67.200254741635135</v>
      </c>
    </row>
    <row r="46" spans="1:5" ht="17.45" hidden="1" customHeight="1" thickBot="1">
      <c r="A46" s="26" t="s">
        <v>74</v>
      </c>
      <c r="B46" s="27"/>
      <c r="C46" s="28">
        <f>C30/F20</f>
        <v>7.3598680682067394</v>
      </c>
      <c r="D46" s="28"/>
    </row>
    <row r="47" spans="1:5" ht="17.45" hidden="1" customHeight="1" thickBot="1">
      <c r="A47" s="26" t="s">
        <v>75</v>
      </c>
      <c r="B47" s="27"/>
      <c r="C47" s="28">
        <f>F23/F18</f>
        <v>-5.2125755575760229</v>
      </c>
      <c r="D47" s="28"/>
    </row>
    <row r="48" spans="1:5" ht="17.45" hidden="1" customHeight="1" thickBot="1">
      <c r="A48" s="26" t="s">
        <v>76</v>
      </c>
      <c r="B48" s="27"/>
      <c r="C48" s="28"/>
      <c r="D48" s="28">
        <f>C8/C31*100</f>
        <v>-57.772586327197985</v>
      </c>
    </row>
    <row r="49" spans="1:4" ht="17.45" hidden="1" customHeight="1" thickBot="1">
      <c r="A49" s="26" t="s">
        <v>77</v>
      </c>
      <c r="B49" s="27"/>
      <c r="C49" s="28">
        <f>F23/C5</f>
        <v>-3.9057749244877895</v>
      </c>
      <c r="D49" s="28"/>
    </row>
    <row r="50" spans="1:4" ht="17.45" hidden="1" customHeight="1" thickBot="1">
      <c r="A50" s="96" t="s">
        <v>78</v>
      </c>
      <c r="B50" s="96"/>
      <c r="C50" s="30">
        <f>F13/C53</f>
        <v>1.0040130730949171</v>
      </c>
      <c r="D50" s="30"/>
    </row>
    <row r="51" spans="1:4" ht="17.45" hidden="1" customHeight="1" thickBot="1">
      <c r="A51" s="97" t="s">
        <v>79</v>
      </c>
      <c r="B51" s="97"/>
      <c r="C51" s="30">
        <f>F10/C18</f>
        <v>0.35759307873879703</v>
      </c>
      <c r="D51" s="30"/>
    </row>
    <row r="52" spans="1:4" ht="17.45" hidden="1" customHeight="1"/>
    <row r="53" spans="1:4" ht="17.45" hidden="1" customHeight="1">
      <c r="A53" s="1" t="s">
        <v>80</v>
      </c>
      <c r="C53" s="1">
        <f>'[1]السمنت الجنوبية '!C103+'[1]صناعة التعدين'!C103+[1]نصر!C103+'[1]الحديد والصلب'!C103+'[1]شركة حمورابي'!C103+[1]الفولاذية!C103+[1]سيارات!C103+[1]اور!C103+[1]ديالى!C103+'[1]ميكانيكية الاسكندرية (2)'!C103+'[1]شركة الفارس'!C103+'[1]شركة التحدي'!C103</f>
        <v>176469001</v>
      </c>
    </row>
    <row r="54" spans="1:4" ht="17.45" hidden="1" customHeight="1"/>
    <row r="55" spans="1:4" ht="17.45" hidden="1" customHeight="1"/>
    <row r="56" spans="1:4" ht="17.45" hidden="1" customHeight="1">
      <c r="C56" s="1">
        <v>0</v>
      </c>
    </row>
    <row r="57" spans="1:4" ht="17.45" hidden="1" customHeight="1"/>
    <row r="58" spans="1:4" ht="17.45" hidden="1" customHeight="1"/>
    <row r="59" spans="1:4" ht="17.45" hidden="1" customHeight="1"/>
    <row r="60" spans="1:4" ht="17.45" hidden="1" customHeight="1"/>
    <row r="61" spans="1:4" ht="17.45" hidden="1" customHeight="1"/>
    <row r="62" spans="1:4" ht="17.45" hidden="1" customHeight="1"/>
    <row r="63" spans="1:4" ht="17.45" hidden="1" customHeight="1"/>
    <row r="64" spans="1:4" ht="17.45" hidden="1" customHeight="1"/>
    <row r="65" ht="17.45" hidden="1" customHeight="1"/>
    <row r="66" ht="17.45" hidden="1" customHeight="1"/>
    <row r="67" ht="17.45" hidden="1" customHeight="1"/>
    <row r="68" ht="17.45" hidden="1" customHeight="1"/>
    <row r="69" ht="17.45" hidden="1" customHeight="1"/>
    <row r="70" ht="17.45" hidden="1" customHeight="1"/>
    <row r="71" ht="17.45" hidden="1" customHeight="1"/>
    <row r="72" ht="17.45" hidden="1" customHeight="1"/>
    <row r="73" ht="17.45" hidden="1" customHeight="1"/>
    <row r="74" ht="17.45" hidden="1" customHeight="1"/>
    <row r="75" ht="17.45" hidden="1" customHeight="1"/>
    <row r="76" ht="17.45" hidden="1" customHeight="1"/>
    <row r="77" ht="17.45" hidden="1" customHeight="1"/>
    <row r="78" ht="17.45" hidden="1" customHeight="1"/>
    <row r="79" ht="17.45" hidden="1" customHeight="1"/>
    <row r="80" ht="17.45" hidden="1" customHeight="1"/>
    <row r="81" ht="17.45" hidden="1" customHeight="1"/>
    <row r="82" ht="17.45" hidden="1" customHeight="1"/>
    <row r="83" ht="17.45" hidden="1" customHeight="1"/>
    <row r="84" ht="17.45" hidden="1" customHeight="1"/>
    <row r="85" ht="17.45" hidden="1" customHeight="1"/>
    <row r="86" ht="17.45" hidden="1" customHeight="1"/>
    <row r="87" ht="17.45" hidden="1" customHeight="1"/>
    <row r="88" ht="17.45" hidden="1" customHeight="1"/>
    <row r="89" ht="17.45" hidden="1" customHeight="1"/>
    <row r="90" ht="17.45" hidden="1" customHeight="1"/>
    <row r="91" ht="17.45" hidden="1" customHeight="1"/>
    <row r="92" ht="17.45" hidden="1" customHeight="1"/>
    <row r="93" ht="17.45" hidden="1" customHeight="1"/>
    <row r="94" ht="17.45" hidden="1" customHeight="1"/>
    <row r="95" ht="17.45" hidden="1" customHeight="1"/>
    <row r="9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spans="5:5" ht="17.45" hidden="1" customHeight="1"/>
    <row r="114" spans="5:5" ht="17.45" hidden="1" customHeight="1"/>
    <row r="115" spans="5:5" ht="17.45" hidden="1" customHeight="1"/>
    <row r="116" spans="5:5" ht="17.45" hidden="1" customHeight="1"/>
    <row r="117" spans="5:5" ht="17.45" hidden="1" customHeight="1"/>
    <row r="118" spans="5:5" ht="17.45" hidden="1" customHeight="1"/>
    <row r="119" spans="5:5" ht="17.45" hidden="1" customHeight="1"/>
    <row r="120" spans="5:5" ht="17.45" hidden="1" customHeight="1"/>
    <row r="121" spans="5:5" ht="17.45" hidden="1" customHeight="1"/>
    <row r="122" spans="5:5" ht="17.45" hidden="1" customHeight="1"/>
    <row r="123" spans="5:5" ht="17.45" hidden="1" customHeight="1">
      <c r="E123" s="32"/>
    </row>
    <row r="124" spans="5:5" ht="21" hidden="1"/>
    <row r="125" spans="5:5" ht="21" hidden="1"/>
    <row r="126" spans="5:5" ht="17.45" hidden="1" customHeight="1"/>
    <row r="127" spans="5:5" ht="17.45" hidden="1" customHeight="1"/>
    <row r="128" spans="5:5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</sheetData>
  <mergeCells count="10">
    <mergeCell ref="A37:B37"/>
    <mergeCell ref="A38:C38"/>
    <mergeCell ref="A50:B50"/>
    <mergeCell ref="A51:B51"/>
    <mergeCell ref="A1:F1"/>
    <mergeCell ref="A2:F2"/>
    <mergeCell ref="A3:E3"/>
    <mergeCell ref="A34:B34"/>
    <mergeCell ref="A35:B35"/>
    <mergeCell ref="A36:B36"/>
  </mergeCells>
  <printOptions horizontalCentered="1"/>
  <pageMargins left="0.118110236220472" right="0.118110236220472" top="0.90551181102362199" bottom="0.35433070866141703" header="0.47244094488188998" footer="3.9370078740157501E-2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I135"/>
  <sheetViews>
    <sheetView rightToLeft="1" tabSelected="1" view="pageBreakPreview" zoomScale="84" zoomScaleSheetLayoutView="84" workbookViewId="0">
      <selection activeCell="B30" sqref="B30"/>
    </sheetView>
  </sheetViews>
  <sheetFormatPr defaultRowHeight="16.5" customHeight="1"/>
  <cols>
    <col min="1" max="1" width="7.7109375" style="1" customWidth="1"/>
    <col min="2" max="2" width="48.140625" style="1" customWidth="1"/>
    <col min="3" max="3" width="18" style="1" customWidth="1"/>
    <col min="4" max="4" width="9" style="1" customWidth="1"/>
    <col min="5" max="5" width="48.140625" style="1" customWidth="1"/>
    <col min="6" max="6" width="14.5703125" style="1" customWidth="1"/>
    <col min="7" max="8" width="10" style="1" bestFit="1" customWidth="1"/>
    <col min="9" max="9" width="11" style="1" bestFit="1" customWidth="1"/>
    <col min="10" max="16384" width="9.140625" style="1"/>
  </cols>
  <sheetData>
    <row r="1" spans="1:6" ht="16.5" customHeight="1">
      <c r="A1" s="98" t="s">
        <v>98</v>
      </c>
      <c r="B1" s="98"/>
      <c r="C1" s="98"/>
      <c r="D1" s="98"/>
      <c r="E1" s="98"/>
      <c r="F1" s="98"/>
    </row>
    <row r="2" spans="1:6" ht="16.5" customHeight="1">
      <c r="A2" s="99" t="s">
        <v>106</v>
      </c>
      <c r="B2" s="99"/>
      <c r="C2" s="99"/>
      <c r="D2" s="99"/>
      <c r="E2" s="99"/>
      <c r="F2" s="99"/>
    </row>
    <row r="3" spans="1:6" ht="16.5" customHeight="1" thickBot="1">
      <c r="A3" s="107"/>
      <c r="B3" s="107"/>
      <c r="C3" s="107"/>
      <c r="D3" s="107"/>
      <c r="E3" s="107"/>
      <c r="F3" s="54" t="s">
        <v>1</v>
      </c>
    </row>
    <row r="4" spans="1:6" ht="16.5" customHeight="1" thickBot="1">
      <c r="A4" s="55" t="s">
        <v>2</v>
      </c>
      <c r="B4" s="56" t="s">
        <v>3</v>
      </c>
      <c r="C4" s="57" t="s">
        <v>4</v>
      </c>
      <c r="D4" s="55" t="s">
        <v>2</v>
      </c>
      <c r="E4" s="77" t="s">
        <v>5</v>
      </c>
      <c r="F4" s="57" t="s">
        <v>82</v>
      </c>
    </row>
    <row r="5" spans="1:6" ht="16.5" customHeight="1">
      <c r="A5" s="59">
        <v>100</v>
      </c>
      <c r="B5" s="60" t="s">
        <v>7</v>
      </c>
      <c r="C5" s="61">
        <f>نشاط1!C5+نشاط2!C5+نشاط3!C5+'نشاط 4'!C5+نشاط5!C5+نشاط6!C5</f>
        <v>123947692</v>
      </c>
      <c r="D5" s="59">
        <v>2100</v>
      </c>
      <c r="E5" s="60" t="s">
        <v>8</v>
      </c>
      <c r="F5" s="61">
        <f>نشاط1!F5+نشاط2!F5+نشاط3!F5+'نشاط 4'!F5+نشاط5!F5+نشاط6!F5</f>
        <v>1372362040</v>
      </c>
    </row>
    <row r="6" spans="1:6" ht="16.5" customHeight="1">
      <c r="A6" s="63">
        <v>200</v>
      </c>
      <c r="B6" s="64" t="s">
        <v>9</v>
      </c>
      <c r="C6" s="61">
        <f>نشاط1!C6+نشاط2!C6+نشاط3!C6+'نشاط 4'!C6+نشاط5!C6+نشاط6!C6</f>
        <v>-991823666</v>
      </c>
      <c r="D6" s="63">
        <v>2200</v>
      </c>
      <c r="E6" s="64" t="s">
        <v>10</v>
      </c>
      <c r="F6" s="61">
        <f>نشاط1!F6+نشاط2!F6+نشاط3!F6+'نشاط 4'!F6+نشاط5!F6+نشاط6!F6</f>
        <v>1903979253</v>
      </c>
    </row>
    <row r="7" spans="1:6" ht="16.5" customHeight="1">
      <c r="A7" s="63">
        <v>300</v>
      </c>
      <c r="B7" s="64" t="s">
        <v>11</v>
      </c>
      <c r="C7" s="61">
        <f>نشاط1!C7+نشاط2!C7+نشاط3!C7+'نشاط 4'!C7+نشاط5!C7+نشاط6!C7</f>
        <v>0</v>
      </c>
      <c r="D7" s="63">
        <v>2300</v>
      </c>
      <c r="E7" s="64" t="s">
        <v>12</v>
      </c>
      <c r="F7" s="61">
        <f>نشاط1!F7+نشاط2!F7+نشاط3!F7+'نشاط 4'!F7+نشاط5!F7+نشاط6!F7</f>
        <v>1404027704</v>
      </c>
    </row>
    <row r="8" spans="1:6" ht="16.5" customHeight="1">
      <c r="A8" s="63">
        <v>400</v>
      </c>
      <c r="B8" s="64" t="s">
        <v>13</v>
      </c>
      <c r="C8" s="61">
        <f>نشاط1!C8+نشاط2!C8+نشاط3!C8+'نشاط 4'!C8+نشاط5!C8+نشاط6!C8</f>
        <v>-867875974</v>
      </c>
      <c r="D8" s="63">
        <v>2310</v>
      </c>
      <c r="E8" s="64" t="s">
        <v>14</v>
      </c>
      <c r="F8" s="61">
        <f>نشاط1!F8+نشاط2!F8+نشاط3!F8+'نشاط 4'!F8+نشاط5!F8+نشاط6!F8</f>
        <v>284269641</v>
      </c>
    </row>
    <row r="9" spans="1:6" ht="16.5" customHeight="1">
      <c r="A9" s="63">
        <v>500</v>
      </c>
      <c r="B9" s="64" t="s">
        <v>15</v>
      </c>
      <c r="C9" s="61">
        <f>نشاط1!C9+نشاط2!C9+نشاط3!C9+'نشاط 4'!C9+نشاط5!C9+نشاط6!C9</f>
        <v>1809709</v>
      </c>
      <c r="D9" s="63">
        <v>2320</v>
      </c>
      <c r="E9" s="64" t="s">
        <v>16</v>
      </c>
      <c r="F9" s="61">
        <f>نشاط1!F9+نشاط2!F9+نشاط3!F9+'نشاط 4'!F9+نشاط5!F9+نشاط6!F9</f>
        <v>1119758063</v>
      </c>
    </row>
    <row r="10" spans="1:6" ht="16.5" customHeight="1">
      <c r="A10" s="63">
        <v>600</v>
      </c>
      <c r="B10" s="64" t="s">
        <v>17</v>
      </c>
      <c r="C10" s="61">
        <f>نشاط1!C10+نشاط2!C10+نشاط3!C10+'نشاط 4'!C10+نشاط5!C10+نشاط6!C10</f>
        <v>2414282061</v>
      </c>
      <c r="D10" s="63">
        <v>2400</v>
      </c>
      <c r="E10" s="64" t="s">
        <v>18</v>
      </c>
      <c r="F10" s="61">
        <f>نشاط1!F10+نشاط2!F10+نشاط3!F10+'نشاط 4'!F10+نشاط5!F10+نشاط6!F10</f>
        <v>2814653524</v>
      </c>
    </row>
    <row r="11" spans="1:6" ht="16.5" customHeight="1">
      <c r="A11" s="63">
        <v>700</v>
      </c>
      <c r="B11" s="64" t="s">
        <v>19</v>
      </c>
      <c r="C11" s="61">
        <f>نشاط1!C11+نشاط2!C11+نشاط3!C11+'نشاط 4'!C11+نشاط5!C11+نشاط6!C11</f>
        <v>1548215796</v>
      </c>
      <c r="D11" s="63">
        <v>2500</v>
      </c>
      <c r="E11" s="64" t="s">
        <v>20</v>
      </c>
      <c r="F11" s="61">
        <f>نشاط1!F11+نشاط2!F11+نشاط3!F11+'نشاط 4'!F11+نشاط5!F11+نشاط6!F11</f>
        <v>-149839706</v>
      </c>
    </row>
    <row r="12" spans="1:6" ht="16.5" customHeight="1">
      <c r="A12" s="63">
        <v>800</v>
      </c>
      <c r="B12" s="64" t="s">
        <v>21</v>
      </c>
      <c r="C12" s="61">
        <f>نشاط1!C12+نشاط2!C12+نشاط3!C12+'نشاط 4'!C12+نشاط5!C12+نشاط6!C12</f>
        <v>3989174276</v>
      </c>
      <c r="D12" s="63">
        <v>2600</v>
      </c>
      <c r="E12" s="64" t="s">
        <v>22</v>
      </c>
      <c r="F12" s="61">
        <f>نشاط1!F12+نشاط2!F12+نشاط3!F12+'نشاط 4'!F12+نشاط5!F12+نشاط6!F12</f>
        <v>54301692</v>
      </c>
    </row>
    <row r="13" spans="1:6" ht="16.5" customHeight="1">
      <c r="A13" s="63">
        <v>900</v>
      </c>
      <c r="B13" s="64" t="s">
        <v>23</v>
      </c>
      <c r="C13" s="61">
        <f>نشاط1!C13+نشاط2!C13+نشاط3!C13+'نشاط 4'!C13+نشاط5!C13+نشاط6!C13</f>
        <v>5627971826</v>
      </c>
      <c r="D13" s="63">
        <v>2700</v>
      </c>
      <c r="E13" s="64" t="s">
        <v>24</v>
      </c>
      <c r="F13" s="61">
        <f>نشاط1!F13+نشاط2!F13+نشاط3!F13+'نشاط 4'!F13+نشاط5!F13+نشاط6!F13</f>
        <v>2719115510</v>
      </c>
    </row>
    <row r="14" spans="1:6" ht="16.5" customHeight="1">
      <c r="A14" s="63">
        <v>1000</v>
      </c>
      <c r="B14" s="64" t="s">
        <v>25</v>
      </c>
      <c r="C14" s="61">
        <f>نشاط1!C14+نشاط2!C14+نشاط3!C14+'نشاط 4'!C14+نشاط5!C14+نشاط6!C14</f>
        <v>1898598917</v>
      </c>
      <c r="D14" s="63">
        <v>2800</v>
      </c>
      <c r="E14" s="64" t="s">
        <v>26</v>
      </c>
      <c r="F14" s="61">
        <f>نشاط1!F14+نشاط2!F14+نشاط3!F14+'نشاط 4'!F14+نشاط5!F14+نشاط6!F14</f>
        <v>1667837536</v>
      </c>
    </row>
    <row r="15" spans="1:6" ht="16.5" customHeight="1">
      <c r="A15" s="63">
        <v>1010</v>
      </c>
      <c r="B15" s="64" t="s">
        <v>27</v>
      </c>
      <c r="C15" s="61">
        <f>نشاط1!C15+نشاط2!C15+نشاط3!C15+'نشاط 4'!C15+نشاط5!C15+نشاط6!C15</f>
        <v>174044086</v>
      </c>
      <c r="D15" s="63">
        <v>2900</v>
      </c>
      <c r="E15" s="64" t="s">
        <v>28</v>
      </c>
      <c r="F15" s="61">
        <f>نشاط1!F15+نشاط2!F15+نشاط3!F15+'نشاط 4'!F15+نشاط5!F15+نشاط6!F15</f>
        <v>1051277974</v>
      </c>
    </row>
    <row r="16" spans="1:6" ht="16.5" customHeight="1">
      <c r="A16" s="63">
        <v>1100</v>
      </c>
      <c r="B16" s="64" t="s">
        <v>29</v>
      </c>
      <c r="C16" s="61">
        <f>نشاط1!C16+نشاط2!C16+نشاط3!C16+'نشاط 4'!C16+نشاط5!C16+نشاط6!C16</f>
        <v>679070236</v>
      </c>
      <c r="D16" s="63">
        <v>3000</v>
      </c>
      <c r="E16" s="64" t="s">
        <v>30</v>
      </c>
      <c r="F16" s="61">
        <f>نشاط1!F16+نشاط2!F16+نشاط3!F16+'نشاط 4'!F16+نشاط5!F16+نشاط6!F16</f>
        <v>362267</v>
      </c>
    </row>
    <row r="17" spans="1:9" ht="16.5" customHeight="1">
      <c r="A17" s="63">
        <v>1200</v>
      </c>
      <c r="B17" s="64" t="s">
        <v>31</v>
      </c>
      <c r="C17" s="61">
        <f>نشاط1!C17+نشاط2!C17+نشاط3!C17+'نشاط 4'!C17+نشاط5!C17+نشاط6!C17</f>
        <v>1393572767</v>
      </c>
      <c r="D17" s="63">
        <v>3100</v>
      </c>
      <c r="E17" s="64" t="s">
        <v>32</v>
      </c>
      <c r="F17" s="61">
        <f>نشاط1!F17+نشاط2!F17+نشاط3!F17+'نشاط 4'!F17+نشاط5!F17+نشاط6!F17</f>
        <v>3090364</v>
      </c>
      <c r="I17" s="40"/>
    </row>
    <row r="18" spans="1:9" ht="16.5" customHeight="1">
      <c r="A18" s="63">
        <v>1300</v>
      </c>
      <c r="B18" s="64" t="s">
        <v>33</v>
      </c>
      <c r="C18" s="61">
        <f>نشاط1!C18+نشاط2!C18+نشاط3!C18+'نشاط 4'!C18+نشاط5!C18+نشاط6!C18</f>
        <v>1376745662</v>
      </c>
      <c r="D18" s="63">
        <v>3200</v>
      </c>
      <c r="E18" s="64" t="s">
        <v>34</v>
      </c>
      <c r="F18" s="61">
        <f>نشاط1!F18+نشاط2!F18+نشاط3!F18+'نشاط 4'!F18+نشاط5!F18+نشاط6!F18</f>
        <v>1054006071</v>
      </c>
    </row>
    <row r="19" spans="1:9" ht="16.5" customHeight="1">
      <c r="A19" s="63">
        <v>1310</v>
      </c>
      <c r="B19" s="64" t="s">
        <v>35</v>
      </c>
      <c r="C19" s="61">
        <f>نشاط1!C19+نشاط2!C19+نشاط3!C19+'نشاط 4'!C19+نشاط5!C19+نشاط6!C19</f>
        <v>836711265</v>
      </c>
      <c r="D19" s="63">
        <v>3300</v>
      </c>
      <c r="E19" s="64" t="s">
        <v>36</v>
      </c>
      <c r="F19" s="61">
        <f>نشاط1!F19+نشاط2!F19+نشاط3!F19+'نشاط 4'!F19+نشاط5!F19+نشاط6!F19</f>
        <v>140241855</v>
      </c>
    </row>
    <row r="20" spans="1:9" ht="16.5" customHeight="1">
      <c r="A20" s="63">
        <v>1320</v>
      </c>
      <c r="B20" s="64" t="s">
        <v>37</v>
      </c>
      <c r="C20" s="61">
        <f>نشاط1!C20+نشاط2!C20+نشاط3!C20+'نشاط 4'!C20+نشاط5!C20+نشاط6!C20</f>
        <v>95582642</v>
      </c>
      <c r="D20" s="63">
        <v>3400</v>
      </c>
      <c r="E20" s="64" t="s">
        <v>38</v>
      </c>
      <c r="F20" s="61">
        <f>نشاط1!F20+نشاط2!F20+نشاط3!F20+'نشاط 4'!F20+نشاط5!F20+نشاط6!F20</f>
        <v>913764216</v>
      </c>
    </row>
    <row r="21" spans="1:9" ht="16.5" customHeight="1">
      <c r="A21" s="63">
        <v>1330</v>
      </c>
      <c r="B21" s="64" t="s">
        <v>39</v>
      </c>
      <c r="C21" s="61">
        <f>نشاط1!C21+نشاط2!C21+نشاط3!C21+'نشاط 4'!C21+نشاط5!C21+نشاط6!C21</f>
        <v>221542548</v>
      </c>
      <c r="D21" s="63">
        <v>3500</v>
      </c>
      <c r="E21" s="64" t="s">
        <v>40</v>
      </c>
      <c r="F21" s="61">
        <f>نشاط1!F21+نشاط2!F21+نشاط3!F21+'نشاط 4'!F21+نشاط5!F21+نشاط6!F21</f>
        <v>157510307</v>
      </c>
      <c r="H21" s="78"/>
    </row>
    <row r="22" spans="1:9" ht="16.5" customHeight="1">
      <c r="A22" s="63">
        <v>1340</v>
      </c>
      <c r="B22" s="64" t="s">
        <v>41</v>
      </c>
      <c r="C22" s="61">
        <f>نشاط1!C22+نشاط2!C22+نشاط3!C22+'نشاط 4'!C22+نشاط5!C22+نشاط6!C22</f>
        <v>5945084</v>
      </c>
      <c r="D22" s="63">
        <v>3600</v>
      </c>
      <c r="E22" s="64" t="s">
        <v>42</v>
      </c>
      <c r="F22" s="61">
        <f>نشاط1!F22+نشاط2!F22+نشاط3!F22+'نشاط 4'!F22+نشاط5!F22+نشاط6!F22</f>
        <v>1071274523</v>
      </c>
    </row>
    <row r="23" spans="1:9" ht="16.5" customHeight="1">
      <c r="A23" s="63">
        <v>1350</v>
      </c>
      <c r="B23" s="64" t="s">
        <v>43</v>
      </c>
      <c r="C23" s="61">
        <f>نشاط1!C23+نشاط2!C23+نشاط3!C23+'نشاط 4'!C23+نشاط5!C23+نشاط6!C23</f>
        <v>101628916</v>
      </c>
      <c r="D23" s="63">
        <v>3620</v>
      </c>
      <c r="E23" s="64" t="s">
        <v>44</v>
      </c>
      <c r="F23" s="61">
        <f>نشاط1!F23+نشاط2!F23+نشاط3!F23+'نشاط 4'!F23+نشاط5!F23+نشاط6!F23</f>
        <v>-172837779</v>
      </c>
      <c r="I23" s="78"/>
    </row>
    <row r="24" spans="1:9" ht="16.5" customHeight="1">
      <c r="A24" s="63">
        <v>1360</v>
      </c>
      <c r="B24" s="64" t="s">
        <v>45</v>
      </c>
      <c r="C24" s="61">
        <f>نشاط1!C24+نشاط2!C24+نشاط3!C24+'نشاط 4'!C24+نشاط5!C24+نشاط6!C24</f>
        <v>115335207</v>
      </c>
      <c r="D24" s="63">
        <v>3621</v>
      </c>
      <c r="E24" s="64" t="s">
        <v>9</v>
      </c>
      <c r="F24" s="61">
        <f>نشاط1!F24+نشاط2!F24+نشاط3!F24+'نشاط 4'!F24+نشاط5!F24+نشاط6!F24</f>
        <v>-172837779</v>
      </c>
      <c r="H24" s="78"/>
    </row>
    <row r="25" spans="1:9" ht="16.5" customHeight="1">
      <c r="A25" s="63">
        <v>1400</v>
      </c>
      <c r="B25" s="64" t="s">
        <v>46</v>
      </c>
      <c r="C25" s="61">
        <f>نشاط1!C25+نشاط2!C25+نشاط3!C25+'نشاط 4'!C25+نشاط5!C25+نشاط6!C25</f>
        <v>2065360275</v>
      </c>
      <c r="D25" s="63">
        <v>3622</v>
      </c>
      <c r="E25" s="64" t="s">
        <v>47</v>
      </c>
      <c r="F25" s="61">
        <f>نشاط1!F25+نشاط2!F25+نشاط3!F25+'نشاط 4'!F25+نشاط5!F25+نشاط6!F25</f>
        <v>0</v>
      </c>
    </row>
    <row r="26" spans="1:9" ht="16.5" customHeight="1">
      <c r="A26" s="63">
        <v>1500</v>
      </c>
      <c r="B26" s="64" t="s">
        <v>48</v>
      </c>
      <c r="C26" s="61">
        <f>نشاط1!C26+نشاط2!C26+نشاط3!C26+'نشاط 4'!C26+نشاط5!C26+نشاط6!C26</f>
        <v>784601858</v>
      </c>
      <c r="D26" s="63">
        <v>3623</v>
      </c>
      <c r="E26" s="64" t="s">
        <v>49</v>
      </c>
      <c r="F26" s="61">
        <f>نشاط1!F26+نشاط2!F26+نشاط3!F26+'نشاط 4'!F26+نشاط5!F26+نشاط6!F26</f>
        <v>0</v>
      </c>
    </row>
    <row r="27" spans="1:9" ht="16.5" customHeight="1">
      <c r="A27" s="63">
        <v>1600</v>
      </c>
      <c r="B27" s="64" t="s">
        <v>50</v>
      </c>
      <c r="C27" s="61">
        <f>نشاط1!C27+نشاط2!C27+نشاط3!C27+'نشاط 4'!C27+نشاط5!C27+نشاط6!C27</f>
        <v>4226707795</v>
      </c>
      <c r="D27" s="63">
        <v>3630</v>
      </c>
      <c r="E27" s="64" t="s">
        <v>51</v>
      </c>
      <c r="F27" s="61">
        <f>نشاط1!F27+نشاط2!F27+نشاط3!F27+'نشاط 4'!F27+نشاط5!F27+نشاط6!F27</f>
        <v>1244306329</v>
      </c>
      <c r="I27" s="78"/>
    </row>
    <row r="28" spans="1:9" ht="16.5" customHeight="1">
      <c r="A28" s="63">
        <v>1700</v>
      </c>
      <c r="B28" s="64" t="s">
        <v>52</v>
      </c>
      <c r="C28" s="61">
        <f>نشاط1!C28+نشاط2!C28+نشاط3!C28+'نشاط 4'!C28+نشاط5!C28+نشاط6!C28</f>
        <v>146951765</v>
      </c>
      <c r="D28" s="63">
        <v>3640</v>
      </c>
      <c r="E28" s="64" t="s">
        <v>53</v>
      </c>
      <c r="F28" s="61">
        <f>نشاط1!F28+نشاط2!F28+نشاط3!F28+'نشاط 4'!F28+نشاط5!F28+نشاط6!F28</f>
        <v>-14608</v>
      </c>
    </row>
    <row r="29" spans="1:9" ht="16.5" customHeight="1">
      <c r="A29" s="63">
        <v>1800</v>
      </c>
      <c r="B29" s="64" t="s">
        <v>54</v>
      </c>
      <c r="C29" s="61">
        <f>نشاط1!C29+نشاط2!C29+نشاط3!C29+'نشاط 4'!C29+نشاط5!C29+نشاط6!C29</f>
        <v>7691264</v>
      </c>
      <c r="D29" s="63">
        <v>3650</v>
      </c>
      <c r="E29" s="64" t="s">
        <v>55</v>
      </c>
      <c r="F29" s="61">
        <f>نشاط1!F29+نشاط2!F29+نشاط3!F29+'نشاط 4'!F29+نشاط5!F29+نشاط6!F29</f>
        <v>-179419</v>
      </c>
      <c r="G29" s="79"/>
    </row>
    <row r="30" spans="1:9" ht="16.5" customHeight="1">
      <c r="A30" s="63">
        <v>1900</v>
      </c>
      <c r="B30" s="64" t="s">
        <v>56</v>
      </c>
      <c r="C30" s="61">
        <f>نشاط1!C30+نشاط2!C30+نشاط3!C30+'نشاط 4'!C30+نشاط5!C30+نشاط6!C30</f>
        <v>1548215796</v>
      </c>
      <c r="D30" s="63">
        <v>3700</v>
      </c>
      <c r="E30" s="64" t="s">
        <v>57</v>
      </c>
      <c r="F30" s="61">
        <f>نشاط1!F30+نشاط2!F30+نشاط3!F30+'نشاط 4'!F30+نشاط5!F30+نشاط6!F30</f>
        <v>1244306329</v>
      </c>
    </row>
    <row r="31" spans="1:9" ht="25.5" customHeight="1">
      <c r="A31" s="63">
        <v>2000</v>
      </c>
      <c r="B31" s="66" t="s">
        <v>58</v>
      </c>
      <c r="C31" s="61">
        <f>نشاط1!C31+نشاط2!C31+نشاط3!C31+'نشاط 4'!C31+نشاط5!C31+نشاط6!C31</f>
        <v>5627971826</v>
      </c>
      <c r="D31" s="63">
        <v>3800</v>
      </c>
      <c r="E31" s="64" t="s">
        <v>59</v>
      </c>
      <c r="F31" s="61">
        <f>نشاط1!F31+نشاط2!F31+نشاط3!F31+'نشاط 4'!F31+نشاط5!F31+نشاط6!F31</f>
        <v>-330542113</v>
      </c>
    </row>
    <row r="32" spans="1:9" ht="16.5" hidden="1" customHeight="1">
      <c r="A32" s="80"/>
      <c r="B32" s="81"/>
      <c r="C32" s="80"/>
      <c r="D32" s="80"/>
      <c r="E32" s="82"/>
      <c r="F32" s="61" t="e">
        <f>نشاط1!F32+نشاط2!F32+نشاط3!F32+'نشاط 4'!F32+نشاط5!F32+نشاط6!F32</f>
        <v>#REF!</v>
      </c>
    </row>
    <row r="33" spans="1:6" ht="16.5" hidden="1" customHeight="1">
      <c r="A33" s="70"/>
      <c r="B33" s="70"/>
      <c r="C33" s="83">
        <f>C31-C13</f>
        <v>0</v>
      </c>
      <c r="D33" s="70"/>
      <c r="E33" s="84">
        <f>F23+F27+F28+F29</f>
        <v>1071274523</v>
      </c>
      <c r="F33" s="8" t="e">
        <f>نشاط1!F33+نشاط2!F33+نشاط3!F33+'نشاط 4'!F33+نشاط5!F33+نشاط6!F33</f>
        <v>#REF!</v>
      </c>
    </row>
    <row r="34" spans="1:6" ht="16.5" hidden="1" customHeight="1">
      <c r="A34" s="85" t="s">
        <v>60</v>
      </c>
      <c r="B34" s="86"/>
      <c r="C34" s="86"/>
      <c r="D34" s="73"/>
      <c r="E34" s="87"/>
      <c r="F34" s="8" t="e">
        <f>نشاط1!F34+نشاط2!F34+نشاط3!F34+'نشاط 4'!F34+نشاط5!F34+نشاط6!F34</f>
        <v>#REF!</v>
      </c>
    </row>
    <row r="35" spans="1:6" ht="16.5" hidden="1" customHeight="1">
      <c r="A35" s="86" t="s">
        <v>99</v>
      </c>
      <c r="B35" s="86"/>
      <c r="C35" s="86"/>
      <c r="D35" s="73"/>
      <c r="E35" s="87">
        <f>E33-F22</f>
        <v>0</v>
      </c>
      <c r="F35" s="8" t="e">
        <f>نشاط1!F35+نشاط2!F35+نشاط3!F35+'نشاط 4'!F35+نشاط5!F35+نشاط6!F35</f>
        <v>#REF!</v>
      </c>
    </row>
    <row r="36" spans="1:6" ht="16.5" hidden="1" customHeight="1" thickBot="1">
      <c r="A36" s="109" t="s">
        <v>64</v>
      </c>
      <c r="B36" s="109"/>
      <c r="C36" s="109"/>
      <c r="D36" s="73"/>
      <c r="E36" s="73"/>
      <c r="F36" s="8" t="e">
        <f>نشاط1!F36+نشاط2!F36+نشاط3!F36+'نشاط 4'!F36+نشاط5!F36+نشاط6!F36</f>
        <v>#REF!</v>
      </c>
    </row>
    <row r="37" spans="1:6" ht="16.5" hidden="1" customHeight="1" thickBot="1">
      <c r="A37" s="88" t="s">
        <v>65</v>
      </c>
      <c r="B37" s="89"/>
      <c r="C37" s="90" t="s">
        <v>66</v>
      </c>
      <c r="D37" s="90" t="s">
        <v>67</v>
      </c>
      <c r="E37" s="73"/>
      <c r="F37" s="8" t="e">
        <f>نشاط1!F37+نشاط2!F37+نشاط3!F37+'نشاط 4'!F37+نشاط5!F37+نشاط6!F37</f>
        <v>#REF!</v>
      </c>
    </row>
    <row r="38" spans="1:6" ht="16.5" hidden="1" customHeight="1" thickBot="1">
      <c r="A38" s="91" t="s">
        <v>68</v>
      </c>
      <c r="B38" s="92"/>
      <c r="C38" s="93">
        <f>F13/F30</f>
        <v>2.1852460657218113</v>
      </c>
      <c r="D38" s="93"/>
      <c r="E38" s="73"/>
      <c r="F38" s="8" t="e">
        <f>نشاط1!F38+نشاط2!F38+نشاط3!F38+'نشاط 4'!F38+نشاط5!F38+نشاط6!F38</f>
        <v>#REF!</v>
      </c>
    </row>
    <row r="39" spans="1:6" ht="16.5" hidden="1" customHeight="1" thickBot="1">
      <c r="A39" s="91" t="s">
        <v>69</v>
      </c>
      <c r="B39" s="92"/>
      <c r="C39" s="93">
        <f>F13/C14</f>
        <v>1.4321695254606532</v>
      </c>
      <c r="D39" s="93"/>
      <c r="E39" s="73"/>
      <c r="F39" s="8" t="e">
        <f>نشاط1!F39+نشاط2!F39+نشاط3!F39+'نشاط 4'!F39+نشاط5!F39+نشاط6!F39</f>
        <v>#REF!</v>
      </c>
    </row>
    <row r="40" spans="1:6" ht="16.5" hidden="1" customHeight="1" thickBot="1">
      <c r="A40" s="91" t="s">
        <v>70</v>
      </c>
      <c r="B40" s="92"/>
      <c r="C40" s="93">
        <f>C27/C12</f>
        <v>1.0595445329197746</v>
      </c>
      <c r="D40" s="93"/>
      <c r="E40" s="73"/>
      <c r="F40" s="8" t="e">
        <f>نشاط1!F40+نشاط2!F40+نشاط3!F40+'نشاط 4'!F40+نشاط5!F40+نشاط6!F40</f>
        <v>#REF!</v>
      </c>
    </row>
    <row r="41" spans="1:6" ht="16.5" hidden="1" customHeight="1" thickBot="1">
      <c r="A41" s="91" t="s">
        <v>71</v>
      </c>
      <c r="B41" s="92"/>
      <c r="C41" s="93">
        <f>C26/C12</f>
        <v>0.19668277285361699</v>
      </c>
      <c r="D41" s="93"/>
      <c r="E41" s="73"/>
      <c r="F41" s="8" t="e">
        <f>نشاط1!F41+نشاط2!F41+نشاط3!F41+'نشاط 4'!F41+نشاط5!F41+نشاط6!F41</f>
        <v>#REF!</v>
      </c>
    </row>
    <row r="42" spans="1:6" ht="16.5" hidden="1" customHeight="1" thickBot="1">
      <c r="A42" s="91" t="s">
        <v>72</v>
      </c>
      <c r="B42" s="92"/>
      <c r="C42" s="93"/>
      <c r="D42" s="93">
        <f>F23/C30*100</f>
        <v>-11.163674950646222</v>
      </c>
      <c r="E42" s="73"/>
      <c r="F42" s="8" t="e">
        <f>نشاط1!F42+نشاط2!F42+نشاط3!F42+'نشاط 4'!F42+نشاط5!F42+نشاط6!F42</f>
        <v>#REF!</v>
      </c>
    </row>
    <row r="43" spans="1:6" ht="16.5" hidden="1" customHeight="1" thickBot="1">
      <c r="A43" s="91" t="s">
        <v>73</v>
      </c>
      <c r="B43" s="92"/>
      <c r="C43" s="93"/>
      <c r="D43" s="93">
        <f>C10/C31*100</f>
        <v>42.897905953376394</v>
      </c>
      <c r="E43" s="73"/>
      <c r="F43" s="8" t="e">
        <f>نشاط1!F43+نشاط2!F43+نشاط3!F43+'نشاط 4'!F43+نشاط5!F43+نشاط6!F43</f>
        <v>#REF!</v>
      </c>
    </row>
    <row r="44" spans="1:6" ht="16.5" hidden="1" customHeight="1" thickBot="1">
      <c r="A44" s="91" t="s">
        <v>74</v>
      </c>
      <c r="B44" s="92"/>
      <c r="C44" s="93">
        <f>C30/F20</f>
        <v>1.6943274521925469</v>
      </c>
      <c r="D44" s="93"/>
      <c r="E44" s="73"/>
      <c r="F44" s="8" t="e">
        <f>نشاط1!F44+نشاط2!F44+نشاط3!F44+'نشاط 4'!F44+نشاط5!F44+نشاط6!F44</f>
        <v>#REF!</v>
      </c>
    </row>
    <row r="45" spans="1:6" ht="16.5" hidden="1" customHeight="1" thickBot="1">
      <c r="A45" s="91" t="s">
        <v>75</v>
      </c>
      <c r="B45" s="92"/>
      <c r="C45" s="93">
        <f>F23/F18</f>
        <v>-0.16398176799495873</v>
      </c>
      <c r="D45" s="93"/>
      <c r="E45" s="73"/>
      <c r="F45" s="8" t="e">
        <f>نشاط1!F45+نشاط2!F45+نشاط3!F45+'نشاط 4'!F45+نشاط5!F45+نشاط6!F45</f>
        <v>#REF!</v>
      </c>
    </row>
    <row r="46" spans="1:6" ht="16.5" hidden="1" customHeight="1" thickBot="1">
      <c r="A46" s="91" t="s">
        <v>76</v>
      </c>
      <c r="B46" s="92"/>
      <c r="C46" s="93"/>
      <c r="D46" s="93">
        <f>C8/C31*100</f>
        <v>-15.420759037751445</v>
      </c>
      <c r="E46" s="73"/>
      <c r="F46" s="8" t="e">
        <f>نشاط1!F46+نشاط2!F46+نشاط3!F46+'نشاط 4'!F46+نشاط5!F46+نشاط6!F46</f>
        <v>#REF!</v>
      </c>
    </row>
    <row r="47" spans="1:6" ht="16.5" hidden="1" customHeight="1" thickBot="1">
      <c r="A47" s="91" t="s">
        <v>77</v>
      </c>
      <c r="B47" s="92"/>
      <c r="C47" s="93">
        <f>F23/C5</f>
        <v>-1.3944412857643207</v>
      </c>
      <c r="D47" s="93"/>
      <c r="E47" s="73"/>
      <c r="F47" s="8" t="e">
        <f>نشاط1!F47+نشاط2!F47+نشاط3!F47+'نشاط 4'!F47+نشاط5!F47+نشاط6!F47</f>
        <v>#REF!</v>
      </c>
    </row>
    <row r="48" spans="1:6" ht="16.5" hidden="1" customHeight="1" thickBot="1">
      <c r="A48" s="110" t="s">
        <v>78</v>
      </c>
      <c r="B48" s="110"/>
      <c r="C48" s="94">
        <f>F13/C51</f>
        <v>1.6628004458131467</v>
      </c>
      <c r="D48" s="94"/>
      <c r="E48" s="73"/>
      <c r="F48" s="8" t="e">
        <f>نشاط1!F48+نشاط2!F48+نشاط3!F48+'نشاط 4'!F48+نشاط5!F48+نشاط6!F48</f>
        <v>#REF!</v>
      </c>
    </row>
    <row r="49" spans="1:6" ht="16.5" hidden="1" customHeight="1" thickBot="1">
      <c r="A49" s="111" t="s">
        <v>79</v>
      </c>
      <c r="B49" s="111"/>
      <c r="C49" s="94">
        <f>F10/C18</f>
        <v>2.0444251989951066</v>
      </c>
      <c r="D49" s="94"/>
      <c r="E49" s="73"/>
      <c r="F49" s="8" t="e">
        <f>نشاط1!F49+نشاط2!F49+نشاط3!F49+'نشاط 4'!F49+نشاط5!F49+نشاط6!F49</f>
        <v>#REF!</v>
      </c>
    </row>
    <row r="50" spans="1:6" ht="16.5" hidden="1" customHeight="1">
      <c r="A50" s="73"/>
      <c r="B50" s="73"/>
      <c r="C50" s="73"/>
      <c r="D50" s="73"/>
      <c r="E50" s="73"/>
      <c r="F50" s="8" t="e">
        <f>نشاط1!F50+نشاط2!F50+نشاط3!F50+'نشاط 4'!F50+نشاط5!F50+نشاط6!F50</f>
        <v>#REF!</v>
      </c>
    </row>
    <row r="51" spans="1:6" ht="16.5" hidden="1" customHeight="1">
      <c r="A51" s="73" t="s">
        <v>80</v>
      </c>
      <c r="B51" s="73"/>
      <c r="C51" s="73">
        <f>نشاط1!C53+نشاط2!C53+'نشاط 4'!C53+نشاط3!C53+نشاط5!C53+نشاط6!C53</f>
        <v>1635262678</v>
      </c>
      <c r="D51" s="73"/>
      <c r="E51" s="73"/>
      <c r="F51" s="8" t="e">
        <f>نشاط1!F51+نشاط2!F51+نشاط3!F51+'نشاط 4'!F51+نشاط5!F51+نشاط6!F51</f>
        <v>#REF!</v>
      </c>
    </row>
    <row r="52" spans="1:6" ht="16.5" hidden="1" customHeight="1">
      <c r="A52" s="73"/>
      <c r="B52" s="73"/>
      <c r="C52" s="73"/>
      <c r="D52" s="73"/>
      <c r="E52" s="73"/>
      <c r="F52" s="8" t="e">
        <f>نشاط1!F52+نشاط2!F52+نشاط3!F52+'نشاط 4'!F52+نشاط5!F52+نشاط6!F52</f>
        <v>#REF!</v>
      </c>
    </row>
    <row r="53" spans="1:6" ht="16.5" hidden="1" customHeight="1">
      <c r="A53" s="73"/>
      <c r="B53" s="73"/>
      <c r="C53" s="73"/>
      <c r="D53" s="73"/>
      <c r="E53" s="73"/>
      <c r="F53" s="8" t="e">
        <f>نشاط1!F53+نشاط2!F53+نشاط3!F53+'نشاط 4'!F53+نشاط5!F53+نشاط6!F53</f>
        <v>#REF!</v>
      </c>
    </row>
    <row r="54" spans="1:6" ht="16.5" hidden="1" customHeight="1">
      <c r="A54" s="73"/>
      <c r="B54" s="73"/>
      <c r="C54" s="73"/>
      <c r="D54" s="73"/>
      <c r="E54" s="73"/>
      <c r="F54" s="8" t="e">
        <f>نشاط1!F54+نشاط2!F54+نشاط3!F54+'نشاط 4'!F54+نشاط5!F54+نشاط6!F54</f>
        <v>#REF!</v>
      </c>
    </row>
    <row r="55" spans="1:6" ht="16.5" hidden="1" customHeight="1">
      <c r="A55" s="73"/>
      <c r="B55" s="73"/>
      <c r="C55" s="73"/>
      <c r="D55" s="73"/>
      <c r="E55" s="73"/>
      <c r="F55" s="8" t="e">
        <f>نشاط1!F55+نشاط2!F55+نشاط3!F55+'نشاط 4'!F55+نشاط5!F55+نشاط6!F55</f>
        <v>#REF!</v>
      </c>
    </row>
    <row r="56" spans="1:6" ht="16.5" hidden="1" customHeight="1">
      <c r="A56" s="73"/>
      <c r="B56" s="73"/>
      <c r="C56" s="73">
        <v>0</v>
      </c>
      <c r="D56" s="73"/>
      <c r="E56" s="73"/>
      <c r="F56" s="8" t="e">
        <f>نشاط1!F56+نشاط2!F56+نشاط3!F56+'نشاط 4'!F56+نشاط5!F56+نشاط6!F56</f>
        <v>#REF!</v>
      </c>
    </row>
    <row r="57" spans="1:6" ht="16.5" hidden="1" customHeight="1">
      <c r="A57" s="73"/>
      <c r="B57" s="73"/>
      <c r="C57" s="73"/>
      <c r="D57" s="73"/>
      <c r="E57" s="73"/>
      <c r="F57" s="8" t="e">
        <f>نشاط1!F57+نشاط2!F57+نشاط3!F57+'نشاط 4'!F57+نشاط5!F57+نشاط6!F57</f>
        <v>#REF!</v>
      </c>
    </row>
    <row r="58" spans="1:6" ht="16.5" hidden="1" customHeight="1">
      <c r="A58" s="73"/>
      <c r="B58" s="73"/>
      <c r="C58" s="73"/>
      <c r="D58" s="73"/>
      <c r="E58" s="73"/>
      <c r="F58" s="8" t="e">
        <f>نشاط1!F58+نشاط2!F58+نشاط3!F58+'نشاط 4'!F58+نشاط5!F58+نشاط6!F58</f>
        <v>#REF!</v>
      </c>
    </row>
    <row r="59" spans="1:6" ht="16.5" hidden="1" customHeight="1">
      <c r="A59" s="73"/>
      <c r="B59" s="73"/>
      <c r="C59" s="73"/>
      <c r="D59" s="73"/>
      <c r="E59" s="73"/>
      <c r="F59" s="8" t="e">
        <f>نشاط1!F59+نشاط2!F59+نشاط3!F59+'نشاط 4'!F59+نشاط5!F59+نشاط6!F59</f>
        <v>#REF!</v>
      </c>
    </row>
    <row r="60" spans="1:6" ht="16.5" hidden="1" customHeight="1">
      <c r="A60" s="73"/>
      <c r="B60" s="73"/>
      <c r="C60" s="73"/>
      <c r="D60" s="73"/>
      <c r="E60" s="73"/>
      <c r="F60" s="8" t="e">
        <f>نشاط1!F60+نشاط2!F60+نشاط3!F60+'نشاط 4'!F60+نشاط5!F60+نشاط6!F60</f>
        <v>#REF!</v>
      </c>
    </row>
    <row r="61" spans="1:6" ht="16.5" hidden="1" customHeight="1">
      <c r="A61" s="73"/>
      <c r="B61" s="73"/>
      <c r="C61" s="73"/>
      <c r="D61" s="73"/>
      <c r="E61" s="73"/>
      <c r="F61" s="8" t="e">
        <f>نشاط1!F61+نشاط2!F61+نشاط3!F61+'نشاط 4'!F61+نشاط5!F61+نشاط6!F61</f>
        <v>#REF!</v>
      </c>
    </row>
    <row r="62" spans="1:6" ht="16.5" hidden="1" customHeight="1">
      <c r="A62" s="73"/>
      <c r="B62" s="73"/>
      <c r="C62" s="73"/>
      <c r="D62" s="73"/>
      <c r="E62" s="73"/>
      <c r="F62" s="8">
        <f>نشاط1!F62+نشاط2!F62+نشاط3!F62+'نشاط 4'!F62+نشاط5!F62+نشاط6!F62</f>
        <v>0</v>
      </c>
    </row>
    <row r="63" spans="1:6" ht="16.5" hidden="1" customHeight="1">
      <c r="A63" s="73"/>
      <c r="B63" s="73"/>
      <c r="C63" s="73"/>
      <c r="D63" s="73"/>
      <c r="E63" s="73"/>
      <c r="F63" s="8">
        <f>نشاط1!F63+نشاط2!F63+نشاط3!F63+'نشاط 4'!F63+نشاط5!F63+نشاط6!F63</f>
        <v>0</v>
      </c>
    </row>
    <row r="64" spans="1:6" ht="16.5" hidden="1" customHeight="1">
      <c r="A64" s="73"/>
      <c r="B64" s="73"/>
      <c r="C64" s="73"/>
      <c r="D64" s="73"/>
      <c r="E64" s="73"/>
      <c r="F64" s="8">
        <f>نشاط1!F64+نشاط2!F64+نشاط3!F64+'نشاط 4'!F64+نشاط5!F64+نشاط6!F64</f>
        <v>0</v>
      </c>
    </row>
    <row r="65" spans="1:6" ht="16.5" hidden="1" customHeight="1">
      <c r="A65" s="73"/>
      <c r="B65" s="73"/>
      <c r="C65" s="73"/>
      <c r="D65" s="73"/>
      <c r="E65" s="73"/>
      <c r="F65" s="8">
        <f>نشاط1!F65+نشاط2!F65+نشاط3!F65+'نشاط 4'!F65+نشاط5!F65+نشاط6!F65</f>
        <v>0</v>
      </c>
    </row>
    <row r="66" spans="1:6" ht="16.5" hidden="1" customHeight="1">
      <c r="A66" s="73"/>
      <c r="B66" s="73"/>
      <c r="C66" s="73"/>
      <c r="D66" s="73"/>
      <c r="E66" s="73"/>
      <c r="F66" s="8">
        <f>نشاط1!F66+نشاط2!F66+نشاط3!F66+'نشاط 4'!F66+نشاط5!F66+نشاط6!F66</f>
        <v>0</v>
      </c>
    </row>
    <row r="67" spans="1:6" ht="16.5" hidden="1" customHeight="1">
      <c r="A67" s="73"/>
      <c r="B67" s="73"/>
      <c r="C67" s="73"/>
      <c r="D67" s="73"/>
      <c r="E67" s="73"/>
      <c r="F67" s="8">
        <f>نشاط1!F67+نشاط2!F67+نشاط3!F67+'نشاط 4'!F67+نشاط5!F67+نشاط6!F67</f>
        <v>0</v>
      </c>
    </row>
    <row r="68" spans="1:6" ht="16.5" hidden="1" customHeight="1">
      <c r="A68" s="73"/>
      <c r="B68" s="73"/>
      <c r="C68" s="73"/>
      <c r="D68" s="73"/>
      <c r="E68" s="73"/>
      <c r="F68" s="8">
        <f>نشاط1!F68+نشاط2!F68+نشاط3!F68+'نشاط 4'!F68+نشاط5!F68+نشاط6!F68</f>
        <v>0</v>
      </c>
    </row>
    <row r="69" spans="1:6" ht="16.5" hidden="1" customHeight="1">
      <c r="A69" s="73"/>
      <c r="B69" s="73"/>
      <c r="C69" s="73"/>
      <c r="D69" s="73"/>
      <c r="E69" s="73"/>
      <c r="F69" s="8">
        <f>نشاط1!F69+نشاط2!F69+نشاط3!F69+'نشاط 4'!F69+نشاط5!F69+نشاط6!F69</f>
        <v>0</v>
      </c>
    </row>
    <row r="70" spans="1:6" ht="16.5" hidden="1" customHeight="1">
      <c r="A70" s="73"/>
      <c r="B70" s="73"/>
      <c r="C70" s="73"/>
      <c r="D70" s="73"/>
      <c r="E70" s="73"/>
      <c r="F70" s="8">
        <f>نشاط1!F70+نشاط2!F70+نشاط3!F70+'نشاط 4'!F70+نشاط5!F70+نشاط6!F70</f>
        <v>0</v>
      </c>
    </row>
    <row r="71" spans="1:6" ht="16.5" hidden="1" customHeight="1">
      <c r="A71" s="73"/>
      <c r="B71" s="73"/>
      <c r="C71" s="73"/>
      <c r="D71" s="73"/>
      <c r="E71" s="73"/>
      <c r="F71" s="8">
        <f>نشاط1!F71+نشاط2!F71+نشاط3!F71+'نشاط 4'!F71+نشاط5!F71+نشاط6!F71</f>
        <v>0</v>
      </c>
    </row>
    <row r="72" spans="1:6" ht="16.5" hidden="1" customHeight="1">
      <c r="A72" s="73"/>
      <c r="B72" s="73"/>
      <c r="C72" s="73"/>
      <c r="D72" s="73"/>
      <c r="E72" s="73"/>
      <c r="F72" s="8">
        <f>نشاط1!F72+نشاط2!F72+نشاط3!F72+'نشاط 4'!F72+نشاط5!F72+نشاط6!F72</f>
        <v>0</v>
      </c>
    </row>
    <row r="73" spans="1:6" ht="16.5" hidden="1" customHeight="1"/>
    <row r="74" spans="1:6" ht="16.5" hidden="1" customHeight="1"/>
    <row r="75" spans="1:6" ht="16.5" hidden="1" customHeight="1"/>
    <row r="76" spans="1:6" ht="16.5" hidden="1" customHeight="1"/>
    <row r="77" spans="1:6" ht="16.5" hidden="1" customHeight="1"/>
    <row r="78" spans="1:6" ht="16.5" hidden="1" customHeight="1"/>
    <row r="79" spans="1:6" ht="16.5" hidden="1" customHeight="1"/>
    <row r="80" spans="1:6" ht="16.5" hidden="1" customHeight="1"/>
    <row r="81" ht="16.5" hidden="1" customHeight="1"/>
    <row r="82" ht="16.5" hidden="1" customHeight="1"/>
    <row r="83" ht="16.5" hidden="1" customHeight="1"/>
    <row r="84" ht="16.5" hidden="1" customHeight="1"/>
    <row r="85" ht="16.5" hidden="1" customHeight="1"/>
    <row r="86" ht="16.5" hidden="1" customHeight="1"/>
    <row r="87" ht="16.5" hidden="1" customHeight="1"/>
    <row r="88" ht="16.5" hidden="1" customHeight="1"/>
    <row r="89" ht="16.5" hidden="1" customHeight="1"/>
    <row r="90" ht="16.5" hidden="1" customHeight="1"/>
    <row r="91" ht="16.5" hidden="1" customHeight="1"/>
    <row r="92" ht="16.5" hidden="1" customHeight="1"/>
    <row r="93" ht="16.5" hidden="1" customHeight="1"/>
    <row r="94" ht="16.5" hidden="1" customHeight="1"/>
    <row r="95" ht="16.5" hidden="1" customHeight="1"/>
    <row r="96" ht="16.5" hidden="1" customHeight="1"/>
    <row r="97" ht="16.5" hidden="1" customHeight="1"/>
    <row r="98" ht="16.5" hidden="1" customHeight="1"/>
    <row r="99" ht="16.5" hidden="1" customHeight="1"/>
    <row r="100" ht="16.5" hidden="1" customHeight="1"/>
    <row r="101" ht="16.5" hidden="1" customHeight="1"/>
    <row r="102" ht="16.5" hidden="1" customHeight="1"/>
    <row r="103" ht="16.5" hidden="1" customHeight="1"/>
    <row r="104" ht="16.5" hidden="1" customHeight="1"/>
    <row r="105" ht="16.5" hidden="1" customHeight="1"/>
    <row r="106" ht="16.5" hidden="1" customHeight="1"/>
    <row r="107" ht="16.5" hidden="1" customHeight="1"/>
    <row r="108" ht="16.5" hidden="1" customHeight="1"/>
    <row r="109" ht="16.5" hidden="1" customHeight="1"/>
    <row r="110" ht="16.5" hidden="1" customHeight="1"/>
    <row r="111" ht="16.5" hidden="1" customHeight="1"/>
    <row r="112" ht="16.5" hidden="1" customHeight="1"/>
    <row r="113" spans="5:5" ht="16.5" hidden="1" customHeight="1"/>
    <row r="114" spans="5:5" ht="16.5" hidden="1" customHeight="1"/>
    <row r="115" spans="5:5" ht="16.5" hidden="1" customHeight="1"/>
    <row r="116" spans="5:5" ht="16.5" hidden="1" customHeight="1"/>
    <row r="117" spans="5:5" ht="16.5" hidden="1" customHeight="1"/>
    <row r="118" spans="5:5" ht="16.5" hidden="1" customHeight="1"/>
    <row r="119" spans="5:5" ht="16.5" hidden="1" customHeight="1"/>
    <row r="120" spans="5:5" ht="16.5" hidden="1" customHeight="1"/>
    <row r="121" spans="5:5" ht="16.5" hidden="1" customHeight="1"/>
    <row r="122" spans="5:5" ht="16.5" hidden="1" customHeight="1"/>
    <row r="123" spans="5:5" ht="16.5" hidden="1" customHeight="1">
      <c r="E123" s="32"/>
    </row>
    <row r="124" spans="5:5" ht="21" hidden="1"/>
    <row r="125" spans="5:5" ht="21" hidden="1"/>
    <row r="126" spans="5:5" ht="16.5" hidden="1" customHeight="1"/>
    <row r="127" spans="5:5" ht="16.5" hidden="1" customHeight="1"/>
    <row r="128" spans="5:5" ht="16.5" hidden="1" customHeight="1"/>
    <row r="129" ht="16.5" hidden="1" customHeight="1"/>
    <row r="130" ht="16.5" hidden="1" customHeight="1"/>
    <row r="131" ht="16.5" hidden="1" customHeight="1"/>
    <row r="132" ht="16.5" hidden="1" customHeight="1"/>
    <row r="133" ht="16.5" hidden="1" customHeight="1"/>
    <row r="134" ht="16.5" hidden="1" customHeight="1"/>
    <row r="135" ht="16.5" hidden="1" customHeight="1"/>
  </sheetData>
  <mergeCells count="6">
    <mergeCell ref="A49:B49"/>
    <mergeCell ref="A1:F1"/>
    <mergeCell ref="A2:F2"/>
    <mergeCell ref="A3:E3"/>
    <mergeCell ref="A36:C36"/>
    <mergeCell ref="A48:B48"/>
  </mergeCells>
  <printOptions horizontalCentered="1"/>
  <pageMargins left="0.118110236220472" right="0.118110236220472" top="0.66929133858267698" bottom="0.35433070866141703" header="0.90551181102362199" footer="3.9370078740157501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نطاقات تمت تسميتها</vt:lpstr>
      </vt:variant>
      <vt:variant>
        <vt:i4>4</vt:i4>
      </vt:variant>
    </vt:vector>
  </HeadingPairs>
  <TitlesOfParts>
    <vt:vector size="11" baseType="lpstr">
      <vt:lpstr>نشاط1</vt:lpstr>
      <vt:lpstr>نشاط2</vt:lpstr>
      <vt:lpstr>نشاط3</vt:lpstr>
      <vt:lpstr>نشاط 4</vt:lpstr>
      <vt:lpstr>نشاط5</vt:lpstr>
      <vt:lpstr>نشاط6</vt:lpstr>
      <vt:lpstr>قطاع</vt:lpstr>
      <vt:lpstr>قطاع!Print_Area</vt:lpstr>
      <vt:lpstr>نشاط1!Print_Area</vt:lpstr>
      <vt:lpstr>نشاط2!Print_Area</vt:lpstr>
      <vt:lpstr>نشاط3!Print_Area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2018-09-04T07:55:17Z</cp:lastPrinted>
  <dcterms:created xsi:type="dcterms:W3CDTF">2018-09-04T07:44:59Z</dcterms:created>
  <dcterms:modified xsi:type="dcterms:W3CDTF">2018-09-04T07:56:11Z</dcterms:modified>
</cp:coreProperties>
</file>